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G45" i="1"/>
  <c r="G44"/>
  <c r="G42"/>
  <c r="G43"/>
  <c r="G41"/>
  <c r="C29"/>
  <c r="C27"/>
  <c r="C24"/>
  <c r="C30"/>
  <c r="C25"/>
  <c r="C28"/>
  <c r="C26"/>
  <c r="C23"/>
  <c r="G14"/>
  <c r="G11"/>
  <c r="G15"/>
  <c r="G13"/>
  <c r="G6"/>
  <c r="G28"/>
  <c r="G26"/>
  <c r="G27"/>
  <c r="G25"/>
  <c r="G24"/>
  <c r="G23"/>
  <c r="K7"/>
  <c r="K6"/>
  <c r="K8"/>
  <c r="K9"/>
  <c r="K5"/>
  <c r="K25"/>
  <c r="K23"/>
  <c r="K26"/>
  <c r="K27"/>
  <c r="K24"/>
  <c r="C10"/>
  <c r="C8"/>
  <c r="C7"/>
  <c r="C5"/>
  <c r="C6"/>
  <c r="G48"/>
  <c r="G5"/>
  <c r="G8"/>
  <c r="G9"/>
  <c r="K11"/>
  <c r="C11"/>
  <c r="C9"/>
  <c r="G29"/>
  <c r="K10"/>
  <c r="K13"/>
  <c r="G12"/>
  <c r="G7"/>
  <c r="K28"/>
  <c r="C12"/>
  <c r="R11" i="3"/>
  <c r="R10"/>
  <c r="R9"/>
  <c r="R8"/>
  <c r="R7"/>
  <c r="R6"/>
  <c r="R5"/>
  <c r="R4"/>
  <c r="R3"/>
  <c r="R2"/>
  <c r="C31" i="1"/>
  <c r="K12"/>
  <c r="C14"/>
  <c r="K29"/>
  <c r="G10"/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<sst xmlns="http://schemas.openxmlformats.org/spreadsheetml/2006/main" count="261" uniqueCount="121">
  <si>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</si>
  <si>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</si>
  <si>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</si>
  <si>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</si>
  <si>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</si>
  <si>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</si>
  <si>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</si>
  <si>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</si>
  <si>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</si>
  <si>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</si>
  <si>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</si>
  <si>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</si>
  <si>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</si>
  <si>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</si>
  <si>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</si>
  <si>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</si>
  <si>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</si>
  <si>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</si>
  <si>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</si>
  <si>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</si>
  <si>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</si>
  <si>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</si>
  <si>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</si>
  <si>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</si>
  <si>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</si>
  <si>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</si>
  <si>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</si>
  <si>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</si>
  <si>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</si>
  <si>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</si>
  <si>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</si>
  <si>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</si>
  <si>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</si>
  <si>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</si>
  <si>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</si>
  <si>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</si>
  <si>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</si>
  <si>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</si>
  <si>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</si>
  <si>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</si>
  <si>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</si>
  <si>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</si>
  <si>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</si>
  <si>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</si>
  <si>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</si>
  <si>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</si>
  <si>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</si>
  <si>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</si>
  <si>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</si>
  <si>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</si>
  <si>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</si>
  <si>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</si>
  <si>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</si>
  <si>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</si>
  <si>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</si>
  <si>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</si>
  <si>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</si>
  <si>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Beccalli C</t>
  </si>
  <si>
    <t>Venturini M</t>
  </si>
  <si>
    <t>Felini P</t>
  </si>
  <si>
    <t>Trezzi L</t>
  </si>
  <si>
    <t>Tonolini M</t>
  </si>
  <si>
    <t>Orizio B</t>
  </si>
  <si>
    <t>Aliprandi G</t>
  </si>
  <si>
    <t>Trezzi l</t>
  </si>
  <si>
    <t>Vezzoli A</t>
  </si>
  <si>
    <t>Spillare F</t>
  </si>
  <si>
    <t>Valloncini M</t>
  </si>
  <si>
    <t>Kattaby M</t>
  </si>
  <si>
    <t>Felini G</t>
  </si>
  <si>
    <t>Beccalli S</t>
  </si>
  <si>
    <t>Dossi E</t>
  </si>
  <si>
    <t>Consolati I</t>
  </si>
  <si>
    <t>Benedetti B</t>
  </si>
  <si>
    <t>SalaR</t>
  </si>
  <si>
    <t>Pelizzari O</t>
  </si>
  <si>
    <t>Beccali S</t>
  </si>
  <si>
    <t>Galimberti F</t>
  </si>
  <si>
    <t>Brunelli M</t>
  </si>
  <si>
    <t>Formenti L</t>
  </si>
  <si>
    <t>Pasinetti M</t>
  </si>
  <si>
    <t>Crotta P</t>
  </si>
  <si>
    <t>Veneziani P</t>
  </si>
  <si>
    <t>Persico A</t>
  </si>
  <si>
    <t>Montanari S</t>
  </si>
  <si>
    <t>Sala V</t>
  </si>
  <si>
    <t>Allievi T</t>
  </si>
  <si>
    <t>Cominardi E</t>
  </si>
  <si>
    <t>Brunati C</t>
  </si>
  <si>
    <t>Butturini R</t>
  </si>
  <si>
    <t>Avogadro R</t>
  </si>
  <si>
    <t>Fontana M</t>
  </si>
  <si>
    <t>Vezzoli Andrea</t>
  </si>
  <si>
    <t>Kattaby</t>
  </si>
  <si>
    <t>Aliprandi</t>
  </si>
  <si>
    <t>Dossi</t>
  </si>
  <si>
    <t>Allievi</t>
  </si>
  <si>
    <t>Spillare</t>
  </si>
  <si>
    <t>boschetti p</t>
  </si>
  <si>
    <t>orizio</t>
  </si>
  <si>
    <t>ALIPRANDI</t>
  </si>
  <si>
    <t>LANCINI</t>
  </si>
  <si>
    <t>SPILLARE</t>
  </si>
  <si>
    <t>VENTURINI</t>
  </si>
  <si>
    <t>PELLIZZARI</t>
  </si>
  <si>
    <t>GALIMBERTI</t>
  </si>
  <si>
    <t>BUTTURINI</t>
  </si>
  <si>
    <t>VALLONCINI</t>
  </si>
  <si>
    <t>ORIZIO</t>
  </si>
  <si>
    <t>TREZZI</t>
  </si>
  <si>
    <t>SALA</t>
  </si>
  <si>
    <t>PERSICO</t>
  </si>
  <si>
    <t>VEZZOLI</t>
  </si>
  <si>
    <t>ALLIEVI</t>
  </si>
  <si>
    <t>CROTTA</t>
  </si>
  <si>
    <t>KATTABY</t>
  </si>
  <si>
    <t>TORDO BOTT</t>
  </si>
  <si>
    <t>CA</t>
  </si>
  <si>
    <t>Regazzoni R</t>
  </si>
  <si>
    <t>GARA20</t>
  </si>
  <si>
    <t>CASNIGO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</si>
</sst>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  <xf numFmtId="0" fontId="7" fillId="8" borderId="7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0" fillId="16" borderId="0" xfId="0" applyFill="1"/>
    <xf numFmtId="0" fontId="6" fillId="0" borderId="0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topLeftCell="A25" workbookViewId="0">
      <selection activeCell="E13" sqref="E13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5.5703125" style="1" bestFit="1" customWidth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119</v>
      </c>
      <c r="G1" s="6"/>
      <c r="H1" s="7"/>
      <c r="I1" s="4"/>
      <c r="J1" s="91" t="s">
        <v>120</v>
      </c>
      <c r="K1" s="8"/>
    </row>
    <row r="2" spans="1:14" ht="15" customHeight="1">
      <c r="F2" s="10"/>
      <c r="J2" s="8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54</v>
      </c>
      <c r="C5" s="95">
        <f>136+11+11+15+15+11+15+15+15+11+15+30+9+15+11+30+9</f>
        <v>374</v>
      </c>
      <c r="D5" s="35"/>
      <c r="E5" s="36">
        <v>1</v>
      </c>
      <c r="F5" s="33" t="s">
        <v>59</v>
      </c>
      <c r="G5" s="33">
        <f>138+15+7+9+11+9+11+15+15+30+15+6</f>
        <v>281</v>
      </c>
      <c r="H5" s="37"/>
      <c r="I5" s="36">
        <v>1</v>
      </c>
      <c r="J5" s="33" t="s">
        <v>86</v>
      </c>
      <c r="K5" s="33">
        <f>90+15+30+15+11+11+11+11+11+7+15+9+11+30+15+11+15+30+15</f>
        <v>363</v>
      </c>
    </row>
    <row r="6" spans="1:14" ht="12.75" customHeight="1">
      <c r="A6" s="32">
        <v>2</v>
      </c>
      <c r="B6" s="38" t="s">
        <v>55</v>
      </c>
      <c r="C6" s="95">
        <f>127+15+15+11+11+15+11+11+11+15+11+30+3+11+15+30+15</f>
        <v>357</v>
      </c>
      <c r="D6" s="35"/>
      <c r="E6" s="42">
        <v>2</v>
      </c>
      <c r="F6" s="33" t="s">
        <v>58</v>
      </c>
      <c r="G6" s="33">
        <f>64+9+9+30+11+15+11+11+30+11+30+15</f>
        <v>246</v>
      </c>
      <c r="H6" s="35"/>
      <c r="I6" s="42">
        <v>2</v>
      </c>
      <c r="J6" s="33" t="s">
        <v>62</v>
      </c>
      <c r="K6" s="33">
        <f>54+9+30+9+7+7+5+15+6+9+7+9+30+11+6+9+30+7</f>
        <v>260</v>
      </c>
    </row>
    <row r="7" spans="1:14" ht="12.75" customHeight="1">
      <c r="A7" s="32">
        <v>3</v>
      </c>
      <c r="B7" s="38" t="s">
        <v>52</v>
      </c>
      <c r="C7" s="95">
        <f>70+7+9+30+9+6+9+7+9+5+7+6+5+7+30+5+5+4+30+11</f>
        <v>271</v>
      </c>
      <c r="D7" s="35"/>
      <c r="E7" s="42">
        <v>3</v>
      </c>
      <c r="F7" s="33" t="s">
        <v>61</v>
      </c>
      <c r="G7" s="33">
        <f>129+11+15+7+9+15+9+7+30+7</f>
        <v>239</v>
      </c>
      <c r="H7" s="37"/>
      <c r="I7" s="32">
        <v>3</v>
      </c>
      <c r="J7" s="33" t="s">
        <v>72</v>
      </c>
      <c r="K7" s="33">
        <f>51+11+30+7+9+9+7+5+6+6+6+30+7+9+7+30+6</f>
        <v>236</v>
      </c>
    </row>
    <row r="8" spans="1:14" ht="12.75" customHeight="1">
      <c r="A8" s="32">
        <v>4</v>
      </c>
      <c r="B8" s="38" t="s">
        <v>56</v>
      </c>
      <c r="C8" s="95">
        <f>56+6+7+30+6+7+7+9+7+7+9+9+6+6+30+7+6+7+30+7</f>
        <v>259</v>
      </c>
      <c r="D8" s="35"/>
      <c r="E8" s="42">
        <v>4</v>
      </c>
      <c r="F8" s="33" t="s">
        <v>69</v>
      </c>
      <c r="G8" s="33">
        <f>79+9+7+5+6+9+9+30+9+11</f>
        <v>174</v>
      </c>
      <c r="H8" s="37"/>
      <c r="I8" s="32">
        <v>4</v>
      </c>
      <c r="J8" s="33" t="s">
        <v>60</v>
      </c>
      <c r="K8" s="33">
        <f>66+11+30+6+6+9+5+7+30+6+30+9</f>
        <v>215</v>
      </c>
      <c r="N8"/>
    </row>
    <row r="9" spans="1:14" ht="12.75" customHeight="1">
      <c r="A9" s="32">
        <v>5</v>
      </c>
      <c r="B9" s="40" t="s">
        <v>57</v>
      </c>
      <c r="C9" s="95">
        <f>54+9+11+30+7+9+6+6+4+4+7+4+30+11+7+9</f>
        <v>208</v>
      </c>
      <c r="D9" s="35"/>
      <c r="E9" s="42">
        <v>5</v>
      </c>
      <c r="F9" s="33" t="s">
        <v>78</v>
      </c>
      <c r="G9" s="33">
        <f>127+15+15</f>
        <v>157</v>
      </c>
      <c r="H9" s="37"/>
      <c r="I9" s="32">
        <v>5</v>
      </c>
      <c r="J9" s="33" t="s">
        <v>88</v>
      </c>
      <c r="K9" s="33">
        <f>15+15+11+7+15+15+30+30+11</f>
        <v>149</v>
      </c>
      <c r="N9"/>
    </row>
    <row r="10" spans="1:14" ht="12.75" customHeight="1">
      <c r="A10" s="32">
        <v>6</v>
      </c>
      <c r="B10" s="38" t="s">
        <v>80</v>
      </c>
      <c r="C10" s="95">
        <f>67+4+3+9+30+4+6+30+6</f>
        <v>159</v>
      </c>
      <c r="D10" s="39"/>
      <c r="E10" s="32">
        <v>6</v>
      </c>
      <c r="F10" s="33" t="s">
        <v>60</v>
      </c>
      <c r="G10" s="33">
        <f>56+6+6+30+11+11</f>
        <v>120</v>
      </c>
      <c r="H10" s="37"/>
      <c r="I10" s="32">
        <v>6</v>
      </c>
      <c r="J10" s="33" t="s">
        <v>78</v>
      </c>
      <c r="K10" s="33">
        <f>52+7+30+7</f>
        <v>96</v>
      </c>
      <c r="N10"/>
    </row>
    <row r="11" spans="1:14" ht="12.75" customHeight="1">
      <c r="A11" s="32">
        <v>7</v>
      </c>
      <c r="B11" s="40" t="s">
        <v>70</v>
      </c>
      <c r="C11" s="95">
        <f>39+5+5+3+3+30+6+9+5</f>
        <v>105</v>
      </c>
      <c r="D11" s="35"/>
      <c r="E11" s="42">
        <v>7</v>
      </c>
      <c r="F11" s="33" t="s">
        <v>80</v>
      </c>
      <c r="G11" s="33">
        <f>47+6+9+30+7</f>
        <v>99</v>
      </c>
      <c r="H11" s="35"/>
      <c r="I11" s="42">
        <v>7</v>
      </c>
      <c r="J11" s="33" t="s">
        <v>87</v>
      </c>
      <c r="K11" s="33">
        <f>9+7+11+15+11+11+9+11</f>
        <v>84</v>
      </c>
      <c r="N11"/>
    </row>
    <row r="12" spans="1:14" ht="12.75" customHeight="1">
      <c r="A12" s="32">
        <v>8</v>
      </c>
      <c r="B12" s="38" t="s">
        <v>90</v>
      </c>
      <c r="C12" s="95">
        <f>9+7+9+5+30+15</f>
        <v>75</v>
      </c>
      <c r="D12" s="35"/>
      <c r="E12" s="42">
        <v>8</v>
      </c>
      <c r="F12" s="33" t="s">
        <v>84</v>
      </c>
      <c r="G12" s="33">
        <f>7+15+9+15+7+6+30+5</f>
        <v>94</v>
      </c>
      <c r="H12" s="37"/>
      <c r="I12" s="32">
        <v>8</v>
      </c>
      <c r="J12" s="33" t="s">
        <v>56</v>
      </c>
      <c r="K12" s="33">
        <f>20+30</f>
        <v>50</v>
      </c>
      <c r="N12"/>
    </row>
    <row r="13" spans="1:14" ht="12.75" customHeight="1">
      <c r="A13" s="32">
        <v>9</v>
      </c>
      <c r="B13" s="38" t="s">
        <v>84</v>
      </c>
      <c r="C13" s="95">
        <v>69</v>
      </c>
      <c r="D13" s="41"/>
      <c r="E13" s="42">
        <v>8</v>
      </c>
      <c r="F13" s="33" t="s">
        <v>87</v>
      </c>
      <c r="G13" s="33">
        <f>9+6+7+7+6+7+4+7+30+11</f>
        <v>94</v>
      </c>
      <c r="H13" s="80"/>
      <c r="I13" s="32">
        <v>9</v>
      </c>
      <c r="J13" s="33" t="s">
        <v>91</v>
      </c>
      <c r="K13" s="33">
        <f>9+15</f>
        <v>24</v>
      </c>
      <c r="N13"/>
    </row>
    <row r="14" spans="1:14" ht="12.75" customHeight="1">
      <c r="A14" s="32">
        <v>10</v>
      </c>
      <c r="B14" s="38" t="s">
        <v>87</v>
      </c>
      <c r="C14" s="95">
        <f>16+6+5+4</f>
        <v>31</v>
      </c>
      <c r="D14" s="80"/>
      <c r="E14" s="42">
        <v>10</v>
      </c>
      <c r="F14" s="33" t="s">
        <v>56</v>
      </c>
      <c r="G14" s="33">
        <f>11+9+30+6</f>
        <v>56</v>
      </c>
      <c r="H14" s="80"/>
      <c r="I14" s="42">
        <v>10</v>
      </c>
      <c r="J14" s="33" t="s">
        <v>73</v>
      </c>
      <c r="K14" s="33">
        <v>12</v>
      </c>
      <c r="N14"/>
    </row>
    <row r="15" spans="1:14" ht="12.75" customHeight="1">
      <c r="A15" s="32">
        <v>11</v>
      </c>
      <c r="B15" s="38" t="s">
        <v>53</v>
      </c>
      <c r="C15" s="95">
        <v>7</v>
      </c>
      <c r="D15" s="35"/>
      <c r="E15" s="42">
        <v>11</v>
      </c>
      <c r="F15" s="33" t="s">
        <v>79</v>
      </c>
      <c r="G15" s="33">
        <f>9+7+30+9</f>
        <v>55</v>
      </c>
      <c r="H15" s="80"/>
      <c r="I15" s="43">
        <v>11</v>
      </c>
      <c r="J15" s="33" t="s">
        <v>54</v>
      </c>
      <c r="K15" s="33">
        <v>7</v>
      </c>
      <c r="N15"/>
    </row>
    <row r="16" spans="1:14" ht="12.75" customHeight="1">
      <c r="A16" s="32">
        <v>12</v>
      </c>
      <c r="B16" s="40"/>
      <c r="C16" s="34"/>
      <c r="D16" s="35"/>
      <c r="E16" s="42">
        <v>12</v>
      </c>
      <c r="F16" s="33"/>
      <c r="G16" s="33"/>
      <c r="H16" s="35"/>
      <c r="I16" s="43">
        <v>12</v>
      </c>
      <c r="J16" s="33" t="s">
        <v>77</v>
      </c>
      <c r="K16" s="33">
        <v>6</v>
      </c>
      <c r="N16"/>
    </row>
    <row r="17" spans="1:14" ht="12.75" customHeight="1">
      <c r="A17" s="32">
        <v>13</v>
      </c>
      <c r="B17" s="40"/>
      <c r="C17" s="34"/>
      <c r="D17" s="35"/>
      <c r="E17" s="42">
        <v>13</v>
      </c>
      <c r="F17" s="33"/>
      <c r="G17" s="33"/>
      <c r="H17" s="80"/>
      <c r="I17" s="43">
        <v>12</v>
      </c>
      <c r="J17" s="33" t="s">
        <v>80</v>
      </c>
      <c r="K17" s="33">
        <v>5</v>
      </c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14</v>
      </c>
      <c r="J18" s="33"/>
      <c r="K18" s="33"/>
      <c r="N18"/>
    </row>
    <row r="19" spans="1:14" ht="12.75" customHeight="1">
      <c r="A19" s="32">
        <v>15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86</v>
      </c>
      <c r="C23" s="33">
        <f>84+15+15+30+15+15+15+15+6+11+15+9+15+30+9+15+11+30+15</f>
        <v>370</v>
      </c>
      <c r="D23" s="35"/>
      <c r="E23" s="43">
        <v>1</v>
      </c>
      <c r="F23" s="33" t="s">
        <v>67</v>
      </c>
      <c r="G23" s="33">
        <f>15+72+15+30+15+15+15+15+15+15+9+15+15+30+9+15+15+30+15</f>
        <v>375</v>
      </c>
      <c r="H23" s="67"/>
      <c r="I23" s="43">
        <v>1</v>
      </c>
      <c r="J23" s="33" t="s">
        <v>56</v>
      </c>
      <c r="K23" s="33">
        <f>77+7+30+15+7+9+11+15+15+9+9+9+11+7+30+11+15+7+30+7</f>
        <v>331</v>
      </c>
    </row>
    <row r="24" spans="1:14" ht="12.75" customHeight="1">
      <c r="A24" s="42">
        <v>2</v>
      </c>
      <c r="B24" s="33" t="s">
        <v>65</v>
      </c>
      <c r="C24" s="33">
        <f>63+11+4+30+11+11+9+5+15+15+9+11+15+11+30+7+6+7+30+5</f>
        <v>305</v>
      </c>
      <c r="D24" s="35"/>
      <c r="E24" s="42">
        <v>2</v>
      </c>
      <c r="F24" s="33" t="s">
        <v>56</v>
      </c>
      <c r="G24" s="33">
        <f>129+9+11+11+11+7+7+11+7+30+7+11+6+30+11</f>
        <v>298</v>
      </c>
      <c r="H24" s="67"/>
      <c r="I24" s="42">
        <v>2</v>
      </c>
      <c r="J24" s="33" t="s">
        <v>63</v>
      </c>
      <c r="K24" s="33">
        <f>66+9+30+11+6+15+9+9+11+11+15+15+9+30+6+7+9+30+15</f>
        <v>313</v>
      </c>
    </row>
    <row r="25" spans="1:14" ht="12.75" customHeight="1">
      <c r="A25" s="42">
        <v>3</v>
      </c>
      <c r="B25" s="33" t="s">
        <v>63</v>
      </c>
      <c r="C25" s="33">
        <f>9+53+30+9+9+7+11+11+9+7+7+5+11+5+30+15+11+9+30+7</f>
        <v>285</v>
      </c>
      <c r="D25" s="35"/>
      <c r="E25" s="42">
        <v>3</v>
      </c>
      <c r="F25" s="33" t="s">
        <v>62</v>
      </c>
      <c r="G25" s="33">
        <f>55+9+30+9+7+7+9+7+11+11+9+11+30+15+9+11+30+9</f>
        <v>279</v>
      </c>
      <c r="H25" s="67"/>
      <c r="I25" s="42">
        <v>3</v>
      </c>
      <c r="J25" s="33" t="s">
        <v>66</v>
      </c>
      <c r="K25" s="33">
        <f>67+30+9+6+11+9+11+11+15+15+11+9+5+30+9+30+6</f>
        <v>284</v>
      </c>
    </row>
    <row r="26" spans="1:14" ht="12.75" customHeight="1">
      <c r="A26" s="42">
        <v>4</v>
      </c>
      <c r="B26" s="33" t="s">
        <v>64</v>
      </c>
      <c r="C26" s="33">
        <f>72+7+30+6+7+11+15+7+7+9+30+11+4+15+30+11</f>
        <v>272</v>
      </c>
      <c r="D26" s="35"/>
      <c r="E26" s="42">
        <v>4</v>
      </c>
      <c r="F26" s="33" t="s">
        <v>60</v>
      </c>
      <c r="G26" s="33">
        <f>74+6+11+30+7+9+9+15+6+30+6+9+30+6</f>
        <v>248</v>
      </c>
      <c r="H26" s="67"/>
      <c r="I26" s="42">
        <v>4</v>
      </c>
      <c r="J26" s="33" t="s">
        <v>75</v>
      </c>
      <c r="K26" s="93">
        <f>66+30+11+15+7+15+30+7+11+11+30+9</f>
        <v>242</v>
      </c>
    </row>
    <row r="27" spans="1:14" ht="12.75" customHeight="1">
      <c r="A27" s="42">
        <v>5</v>
      </c>
      <c r="B27" s="33" t="s">
        <v>81</v>
      </c>
      <c r="C27" s="33">
        <f>48+30+7+6+7+6+6+9+6+6+30+4+4+30+4</f>
        <v>203</v>
      </c>
      <c r="D27" s="35"/>
      <c r="E27" s="42">
        <v>5</v>
      </c>
      <c r="F27" s="33" t="s">
        <v>66</v>
      </c>
      <c r="G27" s="33">
        <f>9+53+6+30+11+11+9+6+6+6+6+9+30+11+30+7</f>
        <v>240</v>
      </c>
      <c r="H27" s="67"/>
      <c r="I27" s="43">
        <v>5</v>
      </c>
      <c r="J27" s="92" t="s">
        <v>77</v>
      </c>
      <c r="K27" s="94">
        <f>95+15+11+30+15+9+15+30+11</f>
        <v>231</v>
      </c>
    </row>
    <row r="28" spans="1:14" ht="12.75" customHeight="1">
      <c r="A28" s="42">
        <v>6</v>
      </c>
      <c r="B28" s="33" t="s">
        <v>62</v>
      </c>
      <c r="C28" s="33">
        <f>59+30+5+7+9+6+7+5+5+5+5+9+6+30+9</f>
        <v>197</v>
      </c>
      <c r="D28" s="35"/>
      <c r="E28" s="42">
        <v>6</v>
      </c>
      <c r="F28" s="33" t="s">
        <v>83</v>
      </c>
      <c r="G28" s="33">
        <f>48+5+6+5+7+7+30+5</f>
        <v>113</v>
      </c>
      <c r="H28" s="67"/>
      <c r="I28" s="42">
        <v>5</v>
      </c>
      <c r="J28" s="92" t="s">
        <v>58</v>
      </c>
      <c r="K28" s="33">
        <f>68+5+30+7+7+7+6+30+5</f>
        <v>165</v>
      </c>
    </row>
    <row r="29" spans="1:14" ht="12.75" customHeight="1">
      <c r="A29" s="42">
        <v>7</v>
      </c>
      <c r="B29" s="33" t="s">
        <v>68</v>
      </c>
      <c r="C29" s="33">
        <f>39+9+11+9+5+6+4+7+30+2+7+5+30+3</f>
        <v>167</v>
      </c>
      <c r="D29" s="35"/>
      <c r="E29" s="42">
        <v>7</v>
      </c>
      <c r="F29" s="33" t="s">
        <v>85</v>
      </c>
      <c r="G29" s="33">
        <f>37+6+7+5+6</f>
        <v>61</v>
      </c>
      <c r="H29" s="35"/>
      <c r="I29" s="42">
        <v>7</v>
      </c>
      <c r="J29" s="33" t="s">
        <v>82</v>
      </c>
      <c r="K29" s="33">
        <f>35+7+7</f>
        <v>49</v>
      </c>
    </row>
    <row r="30" spans="1:14" ht="12.75" customHeight="1">
      <c r="A30" s="42">
        <v>8</v>
      </c>
      <c r="B30" s="33" t="s">
        <v>72</v>
      </c>
      <c r="C30" s="33">
        <f>45+30+4+5+30+3+5+30+6</f>
        <v>158</v>
      </c>
      <c r="D30" s="35"/>
      <c r="E30" s="42">
        <v>8</v>
      </c>
      <c r="F30" s="33" t="s">
        <v>89</v>
      </c>
      <c r="G30" s="33">
        <v>5</v>
      </c>
      <c r="H30" s="35"/>
      <c r="I30" s="42">
        <v>8</v>
      </c>
      <c r="J30" s="33" t="s">
        <v>89</v>
      </c>
      <c r="K30" s="33">
        <v>40</v>
      </c>
    </row>
    <row r="31" spans="1:14" ht="12.75" customHeight="1">
      <c r="A31" s="42">
        <v>9</v>
      </c>
      <c r="B31" s="33" t="s">
        <v>71</v>
      </c>
      <c r="C31" s="33">
        <f>66+11+4+30</f>
        <v>111</v>
      </c>
      <c r="D31" s="35"/>
      <c r="E31" s="42">
        <v>9</v>
      </c>
      <c r="F31" s="33"/>
      <c r="G31" s="33"/>
      <c r="H31" s="35"/>
      <c r="I31" s="42">
        <v>9</v>
      </c>
      <c r="J31" s="33" t="s">
        <v>118</v>
      </c>
      <c r="K31" s="33">
        <v>4</v>
      </c>
    </row>
    <row r="32" spans="1:14" ht="12.75" customHeight="1">
      <c r="A32" s="42">
        <v>10</v>
      </c>
      <c r="B32" s="33" t="s">
        <v>73</v>
      </c>
      <c r="C32" s="33">
        <v>47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118</v>
      </c>
      <c r="C33" s="33">
        <v>6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 t="s">
        <v>74</v>
      </c>
      <c r="C34" s="33">
        <v>4</v>
      </c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12</v>
      </c>
      <c r="B35" s="33" t="s">
        <v>82</v>
      </c>
      <c r="C35" s="33">
        <v>4</v>
      </c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12</v>
      </c>
      <c r="B36" s="33" t="s">
        <v>87</v>
      </c>
      <c r="C36" s="33">
        <v>4</v>
      </c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65</v>
      </c>
      <c r="G41" s="33">
        <f>288+15+15+11+30+15</f>
        <v>374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54</v>
      </c>
      <c r="G42" s="33">
        <f>223+11+9+15+30+9</f>
        <v>297</v>
      </c>
      <c r="H42" s="35"/>
    </row>
    <row r="43" spans="1:11" ht="12.75" customHeight="1">
      <c r="A43" s="44"/>
      <c r="B43" s="14"/>
      <c r="D43" s="35"/>
      <c r="E43" s="77">
        <v>3</v>
      </c>
      <c r="F43" s="33" t="s">
        <v>68</v>
      </c>
      <c r="G43" s="33">
        <f>213+9+11+9+30+11</f>
        <v>283</v>
      </c>
      <c r="H43" s="80"/>
      <c r="J43" s="35"/>
    </row>
    <row r="44" spans="1:11" ht="12.75" customHeight="1">
      <c r="A44" s="44"/>
      <c r="B44" s="14"/>
      <c r="E44" s="77">
        <v>4</v>
      </c>
      <c r="F44" s="33" t="s">
        <v>71</v>
      </c>
      <c r="G44" s="33">
        <f>165+30+7</f>
        <v>202</v>
      </c>
      <c r="H44" s="80"/>
      <c r="J44" s="47"/>
    </row>
    <row r="45" spans="1:11" ht="12.75" customHeight="1">
      <c r="A45" s="44"/>
      <c r="B45" s="14"/>
      <c r="E45" s="77">
        <v>5</v>
      </c>
      <c r="F45" s="33" t="s">
        <v>72</v>
      </c>
      <c r="G45" s="33">
        <f>74+4+5+6+30+6+6+6+30+6</f>
        <v>173</v>
      </c>
      <c r="H45" s="80"/>
      <c r="J45" s="35"/>
    </row>
    <row r="46" spans="1:11" ht="12.75" customHeight="1">
      <c r="A46" s="44"/>
      <c r="B46" s="14"/>
      <c r="E46" s="77">
        <v>6</v>
      </c>
      <c r="F46" s="33" t="s">
        <v>63</v>
      </c>
      <c r="G46" s="33">
        <v>164</v>
      </c>
      <c r="H46" s="35"/>
      <c r="J46" s="35"/>
    </row>
    <row r="47" spans="1:11" ht="12.75" customHeight="1">
      <c r="A47" s="44"/>
      <c r="B47" s="14"/>
      <c r="E47" s="77">
        <v>7</v>
      </c>
      <c r="F47" s="33" t="s">
        <v>66</v>
      </c>
      <c r="G47" s="33">
        <v>147</v>
      </c>
    </row>
    <row r="48" spans="1:11" ht="12.75" customHeight="1">
      <c r="A48" s="44"/>
      <c r="B48" s="14"/>
      <c r="E48" s="77">
        <v>8</v>
      </c>
      <c r="F48" s="33" t="s">
        <v>76</v>
      </c>
      <c r="G48" s="33">
        <f>16+5+30+7+7+7+7+30+7+7+7</f>
        <v>130</v>
      </c>
    </row>
    <row r="49" spans="1:7" ht="12.75" customHeight="1">
      <c r="A49" s="44"/>
      <c r="B49" s="14"/>
      <c r="E49" s="77">
        <v>9</v>
      </c>
      <c r="F49" s="33" t="s">
        <v>52</v>
      </c>
      <c r="G49" s="33">
        <v>78</v>
      </c>
    </row>
    <row r="50" spans="1:7" ht="12.75" customHeight="1">
      <c r="A50" s="14"/>
      <c r="B50" s="14"/>
      <c r="E50" s="77">
        <v>10</v>
      </c>
      <c r="F50" s="33" t="s">
        <v>62</v>
      </c>
      <c r="G50" s="33">
        <v>63</v>
      </c>
    </row>
    <row r="51" spans="1:7" ht="12.75" customHeight="1">
      <c r="A51" s="14"/>
      <c r="B51" s="14"/>
      <c r="E51" s="77">
        <v>11</v>
      </c>
      <c r="F51" s="33" t="s">
        <v>56</v>
      </c>
      <c r="G51" s="33">
        <v>35</v>
      </c>
    </row>
    <row r="52" spans="1:7" ht="12.75" customHeight="1">
      <c r="E52" s="77">
        <v>12</v>
      </c>
      <c r="F52" s="33" t="s">
        <v>86</v>
      </c>
      <c r="G52" s="33">
        <v>5</v>
      </c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J6:K17">
    <sortCondition descending="1" ref="K6:K17"/>
  </sortState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opLeftCell="A7" workbookViewId="0">
      <selection activeCell="B16" sqref="B16"/>
    </sheetView>
  </sheetViews>
  <sheetFormatPr defaultRowHeight="15"/>
  <cols>
    <col min="1" max="1" width="23.28515625"/>
    <col min="2" max="1025" width="8.5703125"/>
  </cols>
  <sheetData>
    <row r="1" spans="1:18" ht="15" customHeight="1">
      <c r="A1" s="90" t="s">
        <v>9</v>
      </c>
      <c r="B1">
        <v>1</v>
      </c>
      <c r="C1">
        <v>2</v>
      </c>
      <c r="D1">
        <v>3</v>
      </c>
      <c r="E1" s="96">
        <v>4</v>
      </c>
      <c r="F1">
        <v>5</v>
      </c>
      <c r="G1" s="96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 s="96">
        <v>16</v>
      </c>
    </row>
    <row r="2" spans="1:18" ht="15" customHeight="1">
      <c r="A2" s="90" t="s">
        <v>92</v>
      </c>
      <c r="B2">
        <v>7</v>
      </c>
      <c r="C2">
        <v>15</v>
      </c>
      <c r="D2">
        <v>15</v>
      </c>
      <c r="E2">
        <v>45</v>
      </c>
      <c r="F2">
        <v>7</v>
      </c>
      <c r="G2">
        <v>37</v>
      </c>
      <c r="H2">
        <v>15</v>
      </c>
      <c r="I2">
        <v>11</v>
      </c>
      <c r="J2">
        <v>7</v>
      </c>
      <c r="K2">
        <v>15</v>
      </c>
      <c r="L2">
        <v>15</v>
      </c>
      <c r="M2">
        <v>15</v>
      </c>
      <c r="N2">
        <v>9</v>
      </c>
      <c r="O2">
        <v>15</v>
      </c>
      <c r="P2">
        <v>15</v>
      </c>
      <c r="Q2">
        <v>45</v>
      </c>
      <c r="R2">
        <f t="shared" ref="R2:R8" si="0">SUM(B2:Q2)</f>
        <v>288</v>
      </c>
    </row>
    <row r="3" spans="1:18" ht="15" customHeight="1">
      <c r="A3" s="90" t="s">
        <v>93</v>
      </c>
      <c r="B3">
        <v>0</v>
      </c>
      <c r="C3">
        <v>0</v>
      </c>
      <c r="D3">
        <v>0</v>
      </c>
      <c r="E3">
        <v>41</v>
      </c>
      <c r="F3">
        <v>11</v>
      </c>
      <c r="G3">
        <v>39</v>
      </c>
      <c r="H3">
        <v>7</v>
      </c>
      <c r="I3">
        <v>9</v>
      </c>
      <c r="J3">
        <v>9</v>
      </c>
      <c r="K3">
        <v>9</v>
      </c>
      <c r="L3">
        <v>7</v>
      </c>
      <c r="M3">
        <v>9</v>
      </c>
      <c r="N3">
        <v>11</v>
      </c>
      <c r="O3">
        <v>11</v>
      </c>
      <c r="P3">
        <v>11</v>
      </c>
      <c r="Q3">
        <v>39</v>
      </c>
      <c r="R3">
        <f t="shared" si="0"/>
        <v>213</v>
      </c>
    </row>
    <row r="4" spans="1:18" ht="15" customHeight="1">
      <c r="A4" s="89" t="s">
        <v>54</v>
      </c>
      <c r="B4">
        <v>11</v>
      </c>
      <c r="C4">
        <v>9</v>
      </c>
      <c r="D4">
        <v>9</v>
      </c>
      <c r="E4">
        <v>37</v>
      </c>
      <c r="F4">
        <v>9</v>
      </c>
      <c r="G4">
        <v>41</v>
      </c>
      <c r="H4">
        <v>11</v>
      </c>
      <c r="I4">
        <v>7</v>
      </c>
      <c r="J4">
        <v>6</v>
      </c>
      <c r="K4">
        <v>6</v>
      </c>
      <c r="L4">
        <v>6</v>
      </c>
      <c r="M4">
        <v>6</v>
      </c>
      <c r="N4">
        <v>6</v>
      </c>
      <c r="O4">
        <v>9</v>
      </c>
      <c r="P4">
        <v>9</v>
      </c>
      <c r="Q4">
        <v>41</v>
      </c>
      <c r="R4">
        <f t="shared" si="0"/>
        <v>223</v>
      </c>
    </row>
    <row r="5" spans="1:18" ht="15" customHeight="1">
      <c r="A5" s="90" t="s">
        <v>70</v>
      </c>
      <c r="B5">
        <v>0</v>
      </c>
      <c r="C5">
        <v>5</v>
      </c>
      <c r="D5">
        <v>11</v>
      </c>
      <c r="E5">
        <v>30</v>
      </c>
      <c r="F5">
        <v>5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7</v>
      </c>
      <c r="O5">
        <v>7</v>
      </c>
      <c r="P5">
        <v>7</v>
      </c>
      <c r="Q5">
        <v>37</v>
      </c>
      <c r="R5">
        <f t="shared" si="0"/>
        <v>109</v>
      </c>
    </row>
    <row r="6" spans="1:18" ht="15" customHeight="1">
      <c r="A6" s="90" t="s">
        <v>72</v>
      </c>
      <c r="B6">
        <v>5</v>
      </c>
      <c r="C6">
        <v>0</v>
      </c>
      <c r="D6">
        <v>0</v>
      </c>
      <c r="E6">
        <v>30</v>
      </c>
      <c r="F6">
        <v>0</v>
      </c>
      <c r="G6">
        <v>30</v>
      </c>
      <c r="H6">
        <v>4</v>
      </c>
      <c r="I6">
        <v>0</v>
      </c>
      <c r="J6">
        <v>5</v>
      </c>
      <c r="K6">
        <v>0</v>
      </c>
      <c r="L6">
        <v>4</v>
      </c>
      <c r="M6">
        <v>5</v>
      </c>
      <c r="N6">
        <v>0</v>
      </c>
      <c r="O6">
        <v>0</v>
      </c>
      <c r="P6">
        <v>6</v>
      </c>
      <c r="Q6">
        <v>30</v>
      </c>
      <c r="R6">
        <f t="shared" si="0"/>
        <v>119</v>
      </c>
    </row>
    <row r="7" spans="1:18" ht="15" customHeight="1">
      <c r="A7" s="90" t="s">
        <v>94</v>
      </c>
      <c r="B7">
        <v>0</v>
      </c>
      <c r="C7">
        <v>6</v>
      </c>
      <c r="D7">
        <v>6</v>
      </c>
      <c r="E7">
        <v>30</v>
      </c>
      <c r="F7">
        <v>0</v>
      </c>
      <c r="G7">
        <v>30</v>
      </c>
      <c r="H7">
        <v>9</v>
      </c>
      <c r="I7">
        <v>0</v>
      </c>
      <c r="J7">
        <v>11</v>
      </c>
      <c r="K7">
        <v>11</v>
      </c>
      <c r="L7">
        <v>9</v>
      </c>
      <c r="M7">
        <v>11</v>
      </c>
      <c r="N7">
        <v>5</v>
      </c>
      <c r="O7">
        <v>0</v>
      </c>
      <c r="P7">
        <v>0</v>
      </c>
      <c r="Q7">
        <v>36</v>
      </c>
      <c r="R7">
        <f t="shared" si="0"/>
        <v>164</v>
      </c>
    </row>
    <row r="8" spans="1:18" ht="15" customHeight="1">
      <c r="A8" s="90" t="s">
        <v>95</v>
      </c>
      <c r="B8">
        <v>6</v>
      </c>
      <c r="C8">
        <v>11</v>
      </c>
      <c r="D8">
        <v>5</v>
      </c>
      <c r="E8">
        <v>39</v>
      </c>
      <c r="F8">
        <v>6</v>
      </c>
      <c r="G8">
        <v>30</v>
      </c>
      <c r="H8">
        <v>0</v>
      </c>
      <c r="I8">
        <v>0</v>
      </c>
      <c r="J8">
        <v>0</v>
      </c>
      <c r="K8">
        <v>5</v>
      </c>
      <c r="L8">
        <v>11</v>
      </c>
      <c r="M8">
        <v>7</v>
      </c>
      <c r="N8">
        <v>15</v>
      </c>
      <c r="O8">
        <v>0</v>
      </c>
      <c r="P8">
        <v>0</v>
      </c>
      <c r="Q8">
        <v>30</v>
      </c>
      <c r="R8">
        <f t="shared" si="0"/>
        <v>165</v>
      </c>
    </row>
    <row r="9" spans="1:18" ht="15" customHeight="1">
      <c r="A9" s="90" t="s">
        <v>96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5</v>
      </c>
      <c r="R9">
        <f>SUM(B9:L9)</f>
        <v>5</v>
      </c>
    </row>
    <row r="10" spans="1:18" ht="15" customHeight="1">
      <c r="A10" s="90" t="s">
        <v>97</v>
      </c>
      <c r="B10">
        <v>15</v>
      </c>
      <c r="C10">
        <v>7</v>
      </c>
      <c r="D10">
        <v>7</v>
      </c>
      <c r="E10">
        <v>36</v>
      </c>
      <c r="F10">
        <v>15</v>
      </c>
      <c r="G10">
        <v>45</v>
      </c>
      <c r="H10">
        <v>6</v>
      </c>
      <c r="I10">
        <v>15</v>
      </c>
      <c r="J10">
        <v>15</v>
      </c>
      <c r="K10">
        <v>7</v>
      </c>
      <c r="R10">
        <f>SUM(B10:K10)</f>
        <v>168</v>
      </c>
    </row>
    <row r="11" spans="1:18" ht="15" customHeight="1">
      <c r="A11" s="98" t="s">
        <v>98</v>
      </c>
      <c r="B11">
        <v>9</v>
      </c>
      <c r="C11">
        <v>0</v>
      </c>
      <c r="D11">
        <v>4</v>
      </c>
      <c r="E11">
        <v>30</v>
      </c>
      <c r="F11">
        <v>0</v>
      </c>
      <c r="G11">
        <v>36</v>
      </c>
      <c r="H11">
        <v>5</v>
      </c>
      <c r="R11">
        <f>SUM(B11:H11)</f>
        <v>84</v>
      </c>
    </row>
    <row r="12" spans="1:18">
      <c r="A12" s="99" t="s">
        <v>99</v>
      </c>
      <c r="B12">
        <v>0</v>
      </c>
      <c r="C12">
        <v>0</v>
      </c>
      <c r="D12">
        <v>3</v>
      </c>
      <c r="R12">
        <v>3</v>
      </c>
    </row>
    <row r="14" spans="1:18">
      <c r="A14" s="97" t="s">
        <v>8</v>
      </c>
      <c r="B14">
        <v>1</v>
      </c>
      <c r="C14">
        <v>2</v>
      </c>
      <c r="D14">
        <v>3</v>
      </c>
      <c r="E14" s="96">
        <v>4</v>
      </c>
      <c r="F14">
        <v>5</v>
      </c>
      <c r="G14" s="96">
        <v>6</v>
      </c>
      <c r="H14">
        <v>7</v>
      </c>
      <c r="I14">
        <v>8</v>
      </c>
      <c r="J14">
        <v>9</v>
      </c>
      <c r="K14">
        <v>10</v>
      </c>
      <c r="L14">
        <v>11</v>
      </c>
      <c r="M14">
        <v>12</v>
      </c>
      <c r="N14">
        <v>13</v>
      </c>
      <c r="O14">
        <v>14</v>
      </c>
      <c r="P14">
        <v>15</v>
      </c>
      <c r="Q14" s="96">
        <v>16</v>
      </c>
    </row>
    <row r="15" spans="1:18">
      <c r="A15" s="97" t="s">
        <v>100</v>
      </c>
      <c r="P15">
        <v>15</v>
      </c>
      <c r="Q15">
        <v>39</v>
      </c>
    </row>
    <row r="16" spans="1:18">
      <c r="A16" s="97" t="s">
        <v>101</v>
      </c>
      <c r="P16">
        <v>11</v>
      </c>
      <c r="Q16">
        <v>37</v>
      </c>
    </row>
    <row r="17" spans="1:17">
      <c r="A17" s="97" t="s">
        <v>102</v>
      </c>
      <c r="P17">
        <v>9</v>
      </c>
      <c r="Q17">
        <v>35</v>
      </c>
    </row>
    <row r="18" spans="1:17">
      <c r="A18" s="97" t="s">
        <v>103</v>
      </c>
      <c r="P18">
        <v>7</v>
      </c>
      <c r="Q18">
        <v>36</v>
      </c>
    </row>
    <row r="19" spans="1:17">
      <c r="A19" s="97" t="s">
        <v>104</v>
      </c>
      <c r="Q19">
        <v>45</v>
      </c>
    </row>
    <row r="20" spans="1:17">
      <c r="A20" s="97" t="s">
        <v>105</v>
      </c>
      <c r="Q20">
        <v>41</v>
      </c>
    </row>
    <row r="21" spans="1:17">
      <c r="A21" s="97" t="s">
        <v>106</v>
      </c>
      <c r="Q21">
        <v>34</v>
      </c>
    </row>
    <row r="27" spans="1:17">
      <c r="A27" t="s">
        <v>7</v>
      </c>
      <c r="B27">
        <v>1</v>
      </c>
      <c r="C27">
        <v>2</v>
      </c>
      <c r="D27">
        <v>3</v>
      </c>
      <c r="E27" s="96">
        <v>4</v>
      </c>
      <c r="F27">
        <v>5</v>
      </c>
      <c r="G27" s="96">
        <v>6</v>
      </c>
      <c r="H27">
        <v>7</v>
      </c>
      <c r="I27">
        <v>8</v>
      </c>
      <c r="J27">
        <v>9</v>
      </c>
      <c r="K27">
        <v>10</v>
      </c>
      <c r="L27">
        <v>11</v>
      </c>
      <c r="M27">
        <v>12</v>
      </c>
      <c r="N27">
        <v>13</v>
      </c>
      <c r="O27">
        <v>14</v>
      </c>
      <c r="P27">
        <v>15</v>
      </c>
      <c r="Q27" s="96">
        <v>16</v>
      </c>
    </row>
    <row r="28" spans="1:17">
      <c r="A28" t="s">
        <v>107</v>
      </c>
      <c r="P28">
        <v>15</v>
      </c>
      <c r="Q28">
        <v>45</v>
      </c>
    </row>
    <row r="29" spans="1:17">
      <c r="A29" t="s">
        <v>108</v>
      </c>
      <c r="P29">
        <v>11</v>
      </c>
      <c r="Q29">
        <v>41</v>
      </c>
    </row>
    <row r="30" spans="1:17">
      <c r="A30" t="s">
        <v>102</v>
      </c>
      <c r="P30">
        <v>7</v>
      </c>
      <c r="Q30">
        <v>39</v>
      </c>
    </row>
    <row r="31" spans="1:17">
      <c r="A31" t="s">
        <v>101</v>
      </c>
      <c r="P31">
        <v>6</v>
      </c>
      <c r="Q31">
        <v>37</v>
      </c>
    </row>
    <row r="32" spans="1:17">
      <c r="A32" t="s">
        <v>109</v>
      </c>
      <c r="P32">
        <v>5</v>
      </c>
      <c r="Q32">
        <v>36</v>
      </c>
    </row>
    <row r="33" spans="1:17">
      <c r="A33" t="s">
        <v>110</v>
      </c>
      <c r="Q33">
        <v>35</v>
      </c>
    </row>
    <row r="34" spans="1:17">
      <c r="A34" t="s">
        <v>111</v>
      </c>
      <c r="P34">
        <v>9</v>
      </c>
    </row>
    <row r="37" spans="1:17">
      <c r="A37" t="s">
        <v>6</v>
      </c>
      <c r="B37">
        <v>1</v>
      </c>
      <c r="C37">
        <v>2</v>
      </c>
      <c r="D37">
        <v>3</v>
      </c>
      <c r="E37" s="96">
        <v>4</v>
      </c>
      <c r="F37">
        <v>5</v>
      </c>
      <c r="G37" s="96">
        <v>6</v>
      </c>
      <c r="H37">
        <v>7</v>
      </c>
      <c r="I37">
        <v>8</v>
      </c>
      <c r="J37">
        <v>9</v>
      </c>
      <c r="K37">
        <v>10</v>
      </c>
      <c r="L37">
        <v>11</v>
      </c>
      <c r="M37">
        <v>12</v>
      </c>
      <c r="N37">
        <v>13</v>
      </c>
      <c r="O37">
        <v>14</v>
      </c>
      <c r="P37">
        <v>15</v>
      </c>
      <c r="Q37" s="96">
        <v>16</v>
      </c>
    </row>
    <row r="38" spans="1:17">
      <c r="A38" t="s">
        <v>112</v>
      </c>
      <c r="P38">
        <v>15</v>
      </c>
    </row>
    <row r="39" spans="1:17">
      <c r="A39" t="s">
        <v>100</v>
      </c>
      <c r="P39">
        <v>11</v>
      </c>
    </row>
    <row r="40" spans="1:17">
      <c r="A40" t="s">
        <v>113</v>
      </c>
      <c r="P40">
        <v>9</v>
      </c>
    </row>
    <row r="41" spans="1:17">
      <c r="A41" t="s">
        <v>109</v>
      </c>
      <c r="P41">
        <v>7</v>
      </c>
    </row>
    <row r="42" spans="1:17">
      <c r="A42" t="s">
        <v>114</v>
      </c>
      <c r="P42">
        <v>6</v>
      </c>
    </row>
    <row r="43" spans="1:17">
      <c r="A43" t="s">
        <v>108</v>
      </c>
      <c r="P43">
        <v>5</v>
      </c>
    </row>
    <row r="44" spans="1:17">
      <c r="A44" t="s">
        <v>115</v>
      </c>
      <c r="P44">
        <v>4</v>
      </c>
    </row>
    <row r="47" spans="1:17">
      <c r="A47" t="s">
        <v>116</v>
      </c>
    </row>
    <row r="48" spans="1:17">
      <c r="A48" t="s">
        <v>117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</cp:lastModifiedBy>
  <cp:revision>5</cp:revision>
  <dcterms:created xsi:type="dcterms:W3CDTF">2013-03-26T19:27:22Z</dcterms:created>
  <dcterms:modified xsi:type="dcterms:W3CDTF">2016-08-21T18:20:10Z</dcterms:modified>
</cp:coreProperties>
</file>