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R11" i="3"/>
  <c r="R10"/>
  <c r="R9"/>
  <c r="R8"/>
  <c r="R7"/>
  <c r="R6"/>
  <c r="R5"/>
  <c r="R4"/>
  <c r="R3"/>
  <c r="R2"/>
  <c r="G48" i="1"/>
  <c r="G47"/>
  <c r="K27"/>
  <c r="K28"/>
  <c r="K26"/>
  <c r="K24"/>
  <c r="K25"/>
  <c r="K23"/>
  <c r="G27"/>
  <c r="G25"/>
  <c r="G26"/>
  <c r="G24"/>
  <c r="G23"/>
  <c r="C29"/>
  <c r="C31"/>
  <c r="C27"/>
  <c r="C30"/>
  <c r="C26"/>
  <c r="C25"/>
  <c r="C24"/>
  <c r="C23"/>
  <c r="G11"/>
  <c r="G8"/>
  <c r="G7"/>
  <c r="G6"/>
  <c r="G5"/>
  <c r="K12"/>
  <c r="K9"/>
  <c r="K8"/>
  <c r="K7"/>
  <c r="K6"/>
  <c r="K5"/>
  <c r="C11"/>
  <c r="C10"/>
  <c r="C5"/>
  <c r="C9"/>
  <c r="C7"/>
  <c r="C13"/>
  <c r="C6"/>
  <c r="C8"/>
  <c r="G29"/>
  <c r="G13"/>
  <c r="C28"/>
  <c r="K11"/>
  <c r="C14"/>
  <c r="K29"/>
  <c r="G10"/>
  <c r="G28"/>
  <c r="K10"/>
  <c r="G14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<sst xmlns="http://schemas.openxmlformats.org/spreadsheetml/2006/main" count="230" uniqueCount="102">
  <si>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</si>
  <si>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</si>
  <si>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</si>
  <si>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</si>
  <si>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</si>
  <si>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</si>
  <si>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</si>
  <si>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</si>
  <si>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</si>
  <si>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</si>
  <si>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</si>
  <si>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</si>
  <si>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</si>
  <si>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</si>
  <si>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</si>
  <si>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</si>
  <si>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</si>
  <si>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</si>
  <si>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</si>
  <si>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</si>
  <si>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</si>
  <si>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</si>
  <si>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</si>
  <si>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</si>
  <si>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</si>
  <si>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</si>
  <si>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</si>
  <si>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</si>
  <si>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</si>
  <si>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</si>
  <si>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</si>
  <si>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</si>
  <si>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</si>
  <si>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</si>
  <si>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</si>
  <si>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</si>
  <si>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</si>
  <si>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</si>
  <si>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</si>
  <si>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</si>
  <si>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</si>
  <si>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</si>
  <si>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</si>
  <si>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</si>
  <si>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</si>
  <si>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</si>
  <si>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</si>
  <si>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</si>
  <si>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</si>
  <si>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</si>
  <si>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</si>
  <si>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</si>
  <si>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</si>
  <si>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</si>
  <si>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</si>
  <si>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</si>
  <si>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</si>
  <si>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</si>
  <si>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</si>
  <si>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</si>
  <si>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</si>
  <si>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</si>
  <si>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</si>
  <si>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</si>
  <si>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</si>
  <si>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</si>
  <si>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</si>
  <si>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</si>
  <si>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</si>
  <si>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</si>
  <si>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</si>
  <si>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</si>
  <si>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</si>
  <si>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</si>
  <si>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</si>
  <si>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</si>
  <si>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</si>
  <si>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</si>
  <si>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</si>
  <si>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</si>
  <si>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</si>
  <si>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</si>
  <si>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</si>
  <si>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</si>
  <si>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</si>
  <si>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</si>
  <si>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</si>
  <si>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Cominardi E</t>
  </si>
  <si>
    <t>Brunati C</t>
  </si>
  <si>
    <t>Butturini R</t>
  </si>
  <si>
    <t>Avogadro R</t>
  </si>
  <si>
    <t>Fontana M</t>
  </si>
  <si>
    <t>GARA16</t>
  </si>
  <si>
    <t>LODETTO</t>
  </si>
  <si>
    <t>Vezzoli Andrea</t>
  </si>
  <si>
    <t>Kattaby</t>
  </si>
  <si>
    <t>Aliprandi</t>
  </si>
  <si>
    <t>Dossi</t>
  </si>
  <si>
    <t>Allievi</t>
  </si>
  <si>
    <t>Spillare</t>
  </si>
  <si>
    <t>boschetti p</t>
  </si>
  <si>
    <t>orizio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</si>
</sst>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16" borderId="0" xfId="0" applyFill="1"/>
    <xf numFmtId="0" fontId="6" fillId="0" borderId="1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28" workbookViewId="0">
      <selection activeCell="F41" sqref="F41:G51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92</v>
      </c>
      <c r="G1" s="6"/>
      <c r="H1" s="7"/>
      <c r="I1" s="4"/>
      <c r="J1" s="92" t="s">
        <v>93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96">
        <f>136+11+11+15+15+11+15+15+15+11+15+30</f>
        <v>300</v>
      </c>
      <c r="D5" s="35"/>
      <c r="E5" s="36">
        <v>1</v>
      </c>
      <c r="F5" s="33" t="s">
        <v>59</v>
      </c>
      <c r="G5" s="33">
        <f>138+15+7+9+11+9+11+15+15+30</f>
        <v>260</v>
      </c>
      <c r="H5" s="37"/>
      <c r="I5" s="36">
        <v>1</v>
      </c>
      <c r="J5" s="33" t="s">
        <v>86</v>
      </c>
      <c r="K5" s="33">
        <f>90+15+30+15+11+11+11+11+11+7+15+9+11+30</f>
        <v>277</v>
      </c>
    </row>
    <row r="6" spans="1:14" ht="12.75" customHeight="1">
      <c r="A6" s="32">
        <v>2</v>
      </c>
      <c r="B6" s="38" t="s">
        <v>55</v>
      </c>
      <c r="C6" s="96">
        <f>127+15+15+11+11+15+11+11+11+15+11+30</f>
        <v>283</v>
      </c>
      <c r="D6" s="35"/>
      <c r="E6" s="42">
        <v>2</v>
      </c>
      <c r="F6" s="33" t="s">
        <v>61</v>
      </c>
      <c r="G6" s="33">
        <f>129+11+15+7+9+15+9+7+30</f>
        <v>232</v>
      </c>
      <c r="H6" s="35"/>
      <c r="I6" s="42">
        <v>2</v>
      </c>
      <c r="J6" s="33" t="s">
        <v>62</v>
      </c>
      <c r="K6" s="33">
        <f>54+9+30+9+7+7+5+15+6+9+7+9+30</f>
        <v>197</v>
      </c>
    </row>
    <row r="7" spans="1:14" ht="12.75" customHeight="1">
      <c r="A7" s="32">
        <v>3</v>
      </c>
      <c r="B7" s="38" t="s">
        <v>52</v>
      </c>
      <c r="C7" s="96">
        <f>70+7+9+30+9+6+9+7+9+5+7+6+5+7+30</f>
        <v>216</v>
      </c>
      <c r="D7" s="35"/>
      <c r="E7" s="42">
        <v>3</v>
      </c>
      <c r="F7" s="33" t="s">
        <v>58</v>
      </c>
      <c r="G7" s="33">
        <f>64+9+9+30+11+15+11+11+30</f>
        <v>190</v>
      </c>
      <c r="H7" s="37"/>
      <c r="I7" s="32">
        <v>3</v>
      </c>
      <c r="J7" s="33" t="s">
        <v>72</v>
      </c>
      <c r="K7" s="33">
        <f>51+11+30+7+9+9+7+5+6+6+6+30</f>
        <v>177</v>
      </c>
    </row>
    <row r="8" spans="1:14" ht="12.75" customHeight="1">
      <c r="A8" s="32">
        <v>4</v>
      </c>
      <c r="B8" s="38" t="s">
        <v>56</v>
      </c>
      <c r="C8" s="96">
        <f>56+6+7+30+6+7+7+9+7+7+9+9+6+6+30</f>
        <v>202</v>
      </c>
      <c r="D8" s="35"/>
      <c r="E8" s="42">
        <v>4</v>
      </c>
      <c r="F8" s="33" t="s">
        <v>69</v>
      </c>
      <c r="G8" s="33">
        <f>79+9+7+5+6+9+9+30</f>
        <v>154</v>
      </c>
      <c r="H8" s="37"/>
      <c r="I8" s="32">
        <v>4</v>
      </c>
      <c r="J8" s="33" t="s">
        <v>60</v>
      </c>
      <c r="K8" s="33">
        <f>66+11+30+6+6+9+5+7+30</f>
        <v>170</v>
      </c>
      <c r="N8"/>
    </row>
    <row r="9" spans="1:14" ht="12.75" customHeight="1">
      <c r="A9" s="32">
        <v>5</v>
      </c>
      <c r="B9" s="40" t="s">
        <v>57</v>
      </c>
      <c r="C9" s="96">
        <f>54+9+11+30+7+9+6+6+4+4+7+4+30</f>
        <v>181</v>
      </c>
      <c r="D9" s="35"/>
      <c r="E9" s="42">
        <v>5</v>
      </c>
      <c r="F9" s="33" t="s">
        <v>78</v>
      </c>
      <c r="G9" s="33">
        <v>127</v>
      </c>
      <c r="H9" s="37"/>
      <c r="I9" s="32">
        <v>5</v>
      </c>
      <c r="J9" s="33" t="s">
        <v>88</v>
      </c>
      <c r="K9" s="33">
        <f>15+15+11+7+15+15+30</f>
        <v>108</v>
      </c>
      <c r="N9"/>
    </row>
    <row r="10" spans="1:14" ht="12.75" customHeight="1">
      <c r="A10" s="32">
        <v>6</v>
      </c>
      <c r="B10" s="38" t="s">
        <v>80</v>
      </c>
      <c r="C10" s="96">
        <f>67+4+3+9+30</f>
        <v>113</v>
      </c>
      <c r="D10" s="39"/>
      <c r="E10" s="32">
        <v>6</v>
      </c>
      <c r="F10" s="33" t="s">
        <v>60</v>
      </c>
      <c r="G10" s="33">
        <f>56+6+6+30+11+11</f>
        <v>120</v>
      </c>
      <c r="H10" s="37"/>
      <c r="I10" s="32">
        <v>6</v>
      </c>
      <c r="J10" s="33" t="s">
        <v>78</v>
      </c>
      <c r="K10" s="33">
        <f>52+7+30</f>
        <v>89</v>
      </c>
      <c r="N10"/>
    </row>
    <row r="11" spans="1:14" ht="12.75" customHeight="1">
      <c r="A11" s="32">
        <v>7</v>
      </c>
      <c r="B11" s="40" t="s">
        <v>70</v>
      </c>
      <c r="C11" s="96">
        <f>39+5+5+3+3+30</f>
        <v>85</v>
      </c>
      <c r="D11" s="35"/>
      <c r="E11" s="42">
        <v>7</v>
      </c>
      <c r="F11" s="33" t="s">
        <v>84</v>
      </c>
      <c r="G11" s="33">
        <f>7+15+9+15+7+6+30</f>
        <v>89</v>
      </c>
      <c r="H11" s="35"/>
      <c r="I11" s="42">
        <v>7</v>
      </c>
      <c r="J11" s="33" t="s">
        <v>87</v>
      </c>
      <c r="K11" s="33">
        <f>9+7+11+15+11+11</f>
        <v>64</v>
      </c>
      <c r="N11"/>
    </row>
    <row r="12" spans="1:14" ht="12.75" customHeight="1">
      <c r="A12" s="32">
        <v>8</v>
      </c>
      <c r="B12" s="38" t="s">
        <v>84</v>
      </c>
      <c r="C12" s="96">
        <v>69</v>
      </c>
      <c r="D12" s="35"/>
      <c r="E12" s="42">
        <v>8</v>
      </c>
      <c r="F12" s="33" t="s">
        <v>80</v>
      </c>
      <c r="G12" s="33">
        <v>47</v>
      </c>
      <c r="H12" s="37"/>
      <c r="I12" s="32">
        <v>8</v>
      </c>
      <c r="J12" s="33" t="s">
        <v>56</v>
      </c>
      <c r="K12" s="33">
        <f>20+30</f>
        <v>50</v>
      </c>
      <c r="N12"/>
    </row>
    <row r="13" spans="1:14" ht="12.75" customHeight="1">
      <c r="A13" s="32">
        <v>9</v>
      </c>
      <c r="B13" s="38" t="s">
        <v>90</v>
      </c>
      <c r="C13" s="96">
        <f>9+7+9+5+30</f>
        <v>60</v>
      </c>
      <c r="D13" s="41"/>
      <c r="E13" s="42">
        <v>9</v>
      </c>
      <c r="F13" s="33" t="s">
        <v>87</v>
      </c>
      <c r="G13" s="33">
        <f>9+6+7+7+6+7</f>
        <v>42</v>
      </c>
      <c r="H13" s="80"/>
      <c r="I13" s="32">
        <v>9</v>
      </c>
      <c r="J13" s="33" t="s">
        <v>73</v>
      </c>
      <c r="K13" s="33">
        <v>12</v>
      </c>
      <c r="N13"/>
    </row>
    <row r="14" spans="1:14" ht="12.75" customHeight="1">
      <c r="A14" s="32">
        <v>10</v>
      </c>
      <c r="B14" s="38" t="s">
        <v>87</v>
      </c>
      <c r="C14" s="96">
        <f>16+6+5+4</f>
        <v>31</v>
      </c>
      <c r="D14" s="80"/>
      <c r="E14" s="42">
        <v>10</v>
      </c>
      <c r="F14" s="33" t="s">
        <v>79</v>
      </c>
      <c r="G14" s="33">
        <f>9+7</f>
        <v>16</v>
      </c>
      <c r="H14" s="80"/>
      <c r="I14" s="42">
        <v>10</v>
      </c>
      <c r="J14" s="33" t="s">
        <v>91</v>
      </c>
      <c r="K14" s="33">
        <v>9</v>
      </c>
      <c r="N14"/>
    </row>
    <row r="15" spans="1:14" ht="12.75" customHeight="1">
      <c r="A15" s="32">
        <v>11</v>
      </c>
      <c r="B15" s="38" t="s">
        <v>53</v>
      </c>
      <c r="C15" s="96">
        <v>7</v>
      </c>
      <c r="D15" s="35"/>
      <c r="E15" s="42">
        <v>11</v>
      </c>
      <c r="F15" s="33" t="s">
        <v>56</v>
      </c>
      <c r="G15" s="33">
        <v>11</v>
      </c>
      <c r="H15" s="80"/>
      <c r="I15" s="43">
        <v>11</v>
      </c>
      <c r="J15" s="33" t="s">
        <v>54</v>
      </c>
      <c r="K15" s="33">
        <v>7</v>
      </c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 t="s">
        <v>77</v>
      </c>
      <c r="K16" s="33">
        <v>6</v>
      </c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86</v>
      </c>
      <c r="C23" s="33">
        <f>84+15+15+30+15+15+15+15+6+11+15+9+15+30</f>
        <v>290</v>
      </c>
      <c r="D23" s="35"/>
      <c r="E23" s="43">
        <v>1</v>
      </c>
      <c r="F23" s="33" t="s">
        <v>67</v>
      </c>
      <c r="G23" s="33">
        <f>15+72+15+30+15+15+15+15+15+15+9+15+15+30</f>
        <v>291</v>
      </c>
      <c r="H23" s="67"/>
      <c r="I23" s="43">
        <v>1</v>
      </c>
      <c r="J23" s="33" t="s">
        <v>56</v>
      </c>
      <c r="K23" s="33">
        <f>77+7+30+15+7+9+11+15+15+9+9+9+11+7+30</f>
        <v>261</v>
      </c>
    </row>
    <row r="24" spans="1:14" ht="12.75" customHeight="1">
      <c r="A24" s="42">
        <v>2</v>
      </c>
      <c r="B24" s="33" t="s">
        <v>65</v>
      </c>
      <c r="C24" s="33">
        <f>63+11+4+30+11+11+9+5+15+15+9+11+15+11+30</f>
        <v>250</v>
      </c>
      <c r="D24" s="35"/>
      <c r="E24" s="42">
        <v>2</v>
      </c>
      <c r="F24" s="33" t="s">
        <v>56</v>
      </c>
      <c r="G24" s="33">
        <f>129+9+11+11+11+7+7+11+7+30</f>
        <v>233</v>
      </c>
      <c r="H24" s="67"/>
      <c r="I24" s="42">
        <v>2</v>
      </c>
      <c r="J24" s="33" t="s">
        <v>63</v>
      </c>
      <c r="K24" s="33">
        <f>66+9+30+11+6+15+9+9+11+11+15+15+9+30</f>
        <v>246</v>
      </c>
    </row>
    <row r="25" spans="1:14" ht="12.75" customHeight="1">
      <c r="A25" s="42">
        <v>3</v>
      </c>
      <c r="B25" s="33" t="s">
        <v>63</v>
      </c>
      <c r="C25" s="33">
        <f>9+53+30+9+9+7+11+11+9+7+7+5+11+5+30</f>
        <v>213</v>
      </c>
      <c r="D25" s="35"/>
      <c r="E25" s="42">
        <v>3</v>
      </c>
      <c r="F25" s="33" t="s">
        <v>62</v>
      </c>
      <c r="G25" s="33">
        <f>55+9+30+9+7+7+9+7+11+11+9+11+30</f>
        <v>205</v>
      </c>
      <c r="H25" s="67"/>
      <c r="I25" s="42">
        <v>3</v>
      </c>
      <c r="J25" s="33" t="s">
        <v>66</v>
      </c>
      <c r="K25" s="33">
        <f>67+30+9+6+11+9+11+11+15+15+11+9+5+30</f>
        <v>239</v>
      </c>
    </row>
    <row r="26" spans="1:14" ht="12.75" customHeight="1">
      <c r="A26" s="42">
        <v>4</v>
      </c>
      <c r="B26" s="33" t="s">
        <v>64</v>
      </c>
      <c r="C26" s="33">
        <f>72+7+30+6+7+11+15+7+7+9+30</f>
        <v>201</v>
      </c>
      <c r="D26" s="35"/>
      <c r="E26" s="42">
        <v>4</v>
      </c>
      <c r="F26" s="33" t="s">
        <v>60</v>
      </c>
      <c r="G26" s="33">
        <f>74+6+11+30+7+9+9+15+6+30</f>
        <v>197</v>
      </c>
      <c r="H26" s="67"/>
      <c r="I26" s="42">
        <v>4</v>
      </c>
      <c r="J26" s="33" t="s">
        <v>75</v>
      </c>
      <c r="K26" s="94">
        <f>66+30+11+15+7+15+30</f>
        <v>174</v>
      </c>
    </row>
    <row r="27" spans="1:14" ht="12.75" customHeight="1">
      <c r="A27" s="42">
        <v>5</v>
      </c>
      <c r="B27" s="33" t="s">
        <v>81</v>
      </c>
      <c r="C27" s="33">
        <f>48+30+7+6+7+6+6+9+6+6+30</f>
        <v>161</v>
      </c>
      <c r="D27" s="35"/>
      <c r="E27" s="42">
        <v>5</v>
      </c>
      <c r="F27" s="33" t="s">
        <v>66</v>
      </c>
      <c r="G27" s="33">
        <f>9+53+6+30+11+11+9+6+6+6+6+9+30</f>
        <v>192</v>
      </c>
      <c r="H27" s="67"/>
      <c r="I27" s="43">
        <v>5</v>
      </c>
      <c r="J27" s="93" t="s">
        <v>58</v>
      </c>
      <c r="K27" s="95">
        <f>68+5+30+7+7+7+6+30</f>
        <v>160</v>
      </c>
    </row>
    <row r="28" spans="1:14" ht="12.75" customHeight="1">
      <c r="A28" s="42">
        <v>6</v>
      </c>
      <c r="B28" s="33" t="s">
        <v>62</v>
      </c>
      <c r="C28" s="33">
        <f>59+30+5+7+9+6+7+5+5+5</f>
        <v>138</v>
      </c>
      <c r="D28" s="35"/>
      <c r="E28" s="42">
        <v>6</v>
      </c>
      <c r="F28" s="33" t="s">
        <v>83</v>
      </c>
      <c r="G28" s="33">
        <f>48+5+6</f>
        <v>59</v>
      </c>
      <c r="H28" s="67"/>
      <c r="I28" s="42">
        <v>5</v>
      </c>
      <c r="J28" s="93" t="s">
        <v>77</v>
      </c>
      <c r="K28" s="33">
        <f>95+15+11+30</f>
        <v>151</v>
      </c>
    </row>
    <row r="29" spans="1:14" ht="12.75" customHeight="1">
      <c r="A29" s="42">
        <v>7</v>
      </c>
      <c r="B29" s="33" t="s">
        <v>68</v>
      </c>
      <c r="C29" s="33">
        <f>39+9+11+9+5+6+4+7+30</f>
        <v>120</v>
      </c>
      <c r="D29" s="35"/>
      <c r="E29" s="42">
        <v>7</v>
      </c>
      <c r="F29" s="33" t="s">
        <v>85</v>
      </c>
      <c r="G29" s="33">
        <f>37+6+7+5</f>
        <v>55</v>
      </c>
      <c r="H29" s="35"/>
      <c r="I29" s="42">
        <v>7</v>
      </c>
      <c r="J29" s="33" t="s">
        <v>82</v>
      </c>
      <c r="K29" s="33">
        <f>35+7+7</f>
        <v>49</v>
      </c>
    </row>
    <row r="30" spans="1:14" ht="12.75" customHeight="1">
      <c r="A30" s="42">
        <v>8</v>
      </c>
      <c r="B30" s="33" t="s">
        <v>72</v>
      </c>
      <c r="C30" s="33">
        <f>45+30+4+5+30</f>
        <v>114</v>
      </c>
      <c r="D30" s="35"/>
      <c r="E30" s="42">
        <v>8</v>
      </c>
      <c r="F30" s="33" t="s">
        <v>89</v>
      </c>
      <c r="G30" s="33">
        <v>5</v>
      </c>
      <c r="H30" s="35"/>
      <c r="I30" s="42">
        <v>8</v>
      </c>
      <c r="J30" s="33" t="s">
        <v>89</v>
      </c>
      <c r="K30" s="33">
        <v>40</v>
      </c>
    </row>
    <row r="31" spans="1:14" ht="12.75" customHeight="1">
      <c r="A31" s="42">
        <v>9</v>
      </c>
      <c r="B31" s="33" t="s">
        <v>71</v>
      </c>
      <c r="C31" s="33">
        <f>66+11+4+30</f>
        <v>111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73</v>
      </c>
      <c r="C32" s="33">
        <v>47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11</v>
      </c>
      <c r="B34" s="33" t="s">
        <v>82</v>
      </c>
      <c r="C34" s="33">
        <v>4</v>
      </c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11</v>
      </c>
      <c r="B35" s="33" t="s">
        <v>87</v>
      </c>
      <c r="C35" s="33">
        <v>4</v>
      </c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v>288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54</v>
      </c>
      <c r="G42" s="33">
        <v>223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68</v>
      </c>
      <c r="G43" s="33">
        <v>213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v>165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63</v>
      </c>
      <c r="G45" s="33">
        <v>164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66</v>
      </c>
      <c r="G46" s="33">
        <v>147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72</v>
      </c>
      <c r="G47" s="33">
        <f>74+4+5+6+30</f>
        <v>119</v>
      </c>
    </row>
    <row r="48" spans="1:11" ht="12.75" customHeight="1">
      <c r="A48" s="44"/>
      <c r="B48" s="14"/>
      <c r="E48" s="77">
        <v>8</v>
      </c>
      <c r="F48" s="33" t="s">
        <v>76</v>
      </c>
      <c r="G48" s="33">
        <f>16+5+30+7+7+7+7+30</f>
        <v>109</v>
      </c>
    </row>
    <row r="49" spans="1:7" ht="12.75" customHeight="1">
      <c r="A49" s="44"/>
      <c r="B49" s="14"/>
      <c r="E49" s="77">
        <v>9</v>
      </c>
      <c r="F49" s="33" t="s">
        <v>52</v>
      </c>
      <c r="G49" s="33">
        <v>78</v>
      </c>
    </row>
    <row r="50" spans="1:7" ht="12.75" customHeight="1">
      <c r="A50" s="14"/>
      <c r="B50" s="14"/>
      <c r="E50" s="77">
        <v>10</v>
      </c>
      <c r="F50" s="33" t="s">
        <v>62</v>
      </c>
      <c r="G50" s="33">
        <v>63</v>
      </c>
    </row>
    <row r="51" spans="1:7" ht="12.75" customHeight="1">
      <c r="A51" s="14"/>
      <c r="B51" s="14"/>
      <c r="E51" s="77">
        <v>11</v>
      </c>
      <c r="F51" s="33" t="s">
        <v>86</v>
      </c>
      <c r="G51" s="33">
        <v>5</v>
      </c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F41:G51">
    <sortCondition descending="1" ref="G41:G51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R13" sqref="R13"/>
    </sheetView>
  </sheetViews>
  <sheetFormatPr defaultRowHeight="15"/>
  <cols>
    <col min="1" max="1" width="23.28515625"/>
    <col min="2" max="1025" width="8.5703125"/>
  </cols>
  <sheetData>
    <row r="1" spans="1:18" ht="15" customHeight="1">
      <c r="A1" s="89"/>
      <c r="B1">
        <v>1</v>
      </c>
      <c r="C1">
        <v>2</v>
      </c>
      <c r="D1">
        <v>3</v>
      </c>
      <c r="E1" s="97">
        <v>4</v>
      </c>
      <c r="F1">
        <v>5</v>
      </c>
      <c r="G1" s="97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 s="97">
        <v>16</v>
      </c>
    </row>
    <row r="2" spans="1:18" ht="15" customHeight="1">
      <c r="A2" s="91" t="s">
        <v>94</v>
      </c>
      <c r="B2">
        <v>7</v>
      </c>
      <c r="C2">
        <v>15</v>
      </c>
      <c r="D2">
        <v>15</v>
      </c>
      <c r="E2">
        <v>45</v>
      </c>
      <c r="F2">
        <v>7</v>
      </c>
      <c r="G2">
        <v>37</v>
      </c>
      <c r="H2">
        <v>15</v>
      </c>
      <c r="I2">
        <v>11</v>
      </c>
      <c r="J2">
        <v>7</v>
      </c>
      <c r="K2">
        <v>15</v>
      </c>
      <c r="L2">
        <v>15</v>
      </c>
      <c r="M2">
        <v>15</v>
      </c>
      <c r="N2">
        <v>9</v>
      </c>
      <c r="O2">
        <v>15</v>
      </c>
      <c r="P2">
        <v>15</v>
      </c>
      <c r="Q2">
        <v>45</v>
      </c>
      <c r="R2">
        <f>SUM(B2:Q2)</f>
        <v>288</v>
      </c>
    </row>
    <row r="3" spans="1:18" ht="15" customHeight="1">
      <c r="A3" s="91" t="s">
        <v>95</v>
      </c>
      <c r="B3">
        <v>0</v>
      </c>
      <c r="C3">
        <v>0</v>
      </c>
      <c r="D3">
        <v>0</v>
      </c>
      <c r="E3">
        <v>41</v>
      </c>
      <c r="F3">
        <v>11</v>
      </c>
      <c r="G3">
        <v>39</v>
      </c>
      <c r="H3">
        <v>7</v>
      </c>
      <c r="I3">
        <v>9</v>
      </c>
      <c r="J3">
        <v>9</v>
      </c>
      <c r="K3">
        <v>9</v>
      </c>
      <c r="L3">
        <v>7</v>
      </c>
      <c r="M3">
        <v>9</v>
      </c>
      <c r="N3">
        <v>11</v>
      </c>
      <c r="O3">
        <v>11</v>
      </c>
      <c r="P3">
        <v>11</v>
      </c>
      <c r="Q3">
        <v>39</v>
      </c>
      <c r="R3">
        <f>SUM(B3:Q3)</f>
        <v>213</v>
      </c>
    </row>
    <row r="4" spans="1:18" ht="15" customHeight="1">
      <c r="A4" s="90" t="s">
        <v>54</v>
      </c>
      <c r="B4">
        <v>11</v>
      </c>
      <c r="C4">
        <v>9</v>
      </c>
      <c r="D4">
        <v>9</v>
      </c>
      <c r="E4">
        <v>37</v>
      </c>
      <c r="F4">
        <v>9</v>
      </c>
      <c r="G4">
        <v>41</v>
      </c>
      <c r="H4">
        <v>11</v>
      </c>
      <c r="I4">
        <v>7</v>
      </c>
      <c r="J4">
        <v>6</v>
      </c>
      <c r="K4">
        <v>6</v>
      </c>
      <c r="L4">
        <v>6</v>
      </c>
      <c r="M4">
        <v>6</v>
      </c>
      <c r="N4">
        <v>6</v>
      </c>
      <c r="O4">
        <v>9</v>
      </c>
      <c r="P4">
        <v>9</v>
      </c>
      <c r="Q4">
        <v>41</v>
      </c>
      <c r="R4">
        <f>SUM(B4:Q4)</f>
        <v>223</v>
      </c>
    </row>
    <row r="5" spans="1:18" ht="15" customHeight="1">
      <c r="A5" s="91" t="s">
        <v>70</v>
      </c>
      <c r="B5">
        <v>0</v>
      </c>
      <c r="C5">
        <v>5</v>
      </c>
      <c r="D5">
        <v>11</v>
      </c>
      <c r="E5">
        <v>30</v>
      </c>
      <c r="F5">
        <v>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7</v>
      </c>
      <c r="O5">
        <v>7</v>
      </c>
      <c r="P5">
        <v>7</v>
      </c>
      <c r="Q5">
        <v>37</v>
      </c>
      <c r="R5">
        <f>SUM(B5:Q5)</f>
        <v>109</v>
      </c>
    </row>
    <row r="6" spans="1:18" ht="15" customHeight="1">
      <c r="A6" s="91" t="s">
        <v>72</v>
      </c>
      <c r="B6">
        <v>5</v>
      </c>
      <c r="C6">
        <v>0</v>
      </c>
      <c r="D6">
        <v>0</v>
      </c>
      <c r="E6">
        <v>30</v>
      </c>
      <c r="F6">
        <v>0</v>
      </c>
      <c r="G6">
        <v>30</v>
      </c>
      <c r="H6">
        <v>4</v>
      </c>
      <c r="I6">
        <v>0</v>
      </c>
      <c r="J6">
        <v>5</v>
      </c>
      <c r="K6">
        <v>0</v>
      </c>
      <c r="L6">
        <v>4</v>
      </c>
      <c r="M6">
        <v>5</v>
      </c>
      <c r="N6">
        <v>0</v>
      </c>
      <c r="O6">
        <v>0</v>
      </c>
      <c r="P6">
        <v>6</v>
      </c>
      <c r="Q6">
        <v>30</v>
      </c>
      <c r="R6">
        <f>SUM(B6:Q6)</f>
        <v>119</v>
      </c>
    </row>
    <row r="7" spans="1:18" ht="15" customHeight="1">
      <c r="A7" s="91" t="s">
        <v>96</v>
      </c>
      <c r="B7">
        <v>0</v>
      </c>
      <c r="C7">
        <v>6</v>
      </c>
      <c r="D7">
        <v>6</v>
      </c>
      <c r="E7">
        <v>30</v>
      </c>
      <c r="F7">
        <v>0</v>
      </c>
      <c r="G7">
        <v>30</v>
      </c>
      <c r="H7">
        <v>9</v>
      </c>
      <c r="I7">
        <v>0</v>
      </c>
      <c r="J7">
        <v>11</v>
      </c>
      <c r="K7">
        <v>11</v>
      </c>
      <c r="L7">
        <v>9</v>
      </c>
      <c r="M7">
        <v>11</v>
      </c>
      <c r="N7">
        <v>5</v>
      </c>
      <c r="O7">
        <v>0</v>
      </c>
      <c r="P7">
        <v>0</v>
      </c>
      <c r="Q7">
        <v>36</v>
      </c>
      <c r="R7">
        <f>SUM(B7:Q7)</f>
        <v>164</v>
      </c>
    </row>
    <row r="8" spans="1:18" ht="15" customHeight="1">
      <c r="A8" s="91" t="s">
        <v>97</v>
      </c>
      <c r="B8">
        <v>6</v>
      </c>
      <c r="C8">
        <v>11</v>
      </c>
      <c r="D8">
        <v>5</v>
      </c>
      <c r="E8">
        <v>39</v>
      </c>
      <c r="F8">
        <v>6</v>
      </c>
      <c r="G8">
        <v>30</v>
      </c>
      <c r="H8">
        <v>0</v>
      </c>
      <c r="I8">
        <v>0</v>
      </c>
      <c r="J8">
        <v>0</v>
      </c>
      <c r="K8">
        <v>5</v>
      </c>
      <c r="L8">
        <v>11</v>
      </c>
      <c r="M8">
        <v>7</v>
      </c>
      <c r="N8">
        <v>15</v>
      </c>
      <c r="O8">
        <v>0</v>
      </c>
      <c r="P8">
        <v>0</v>
      </c>
      <c r="Q8">
        <v>30</v>
      </c>
      <c r="R8">
        <f>SUM(B8:Q8)</f>
        <v>165</v>
      </c>
    </row>
    <row r="9" spans="1:18" ht="15" customHeight="1">
      <c r="A9" s="91" t="s">
        <v>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5</v>
      </c>
      <c r="R9">
        <f>SUM(B9:L9)</f>
        <v>5</v>
      </c>
    </row>
    <row r="10" spans="1:18" ht="15" customHeight="1">
      <c r="A10" s="91" t="s">
        <v>99</v>
      </c>
      <c r="B10">
        <v>15</v>
      </c>
      <c r="C10">
        <v>7</v>
      </c>
      <c r="D10">
        <v>7</v>
      </c>
      <c r="E10">
        <v>36</v>
      </c>
      <c r="F10">
        <v>15</v>
      </c>
      <c r="G10">
        <v>45</v>
      </c>
      <c r="H10">
        <v>6</v>
      </c>
      <c r="I10">
        <v>15</v>
      </c>
      <c r="J10">
        <v>15</v>
      </c>
      <c r="K10">
        <v>7</v>
      </c>
      <c r="R10">
        <f>SUM(B10:K10)</f>
        <v>168</v>
      </c>
    </row>
    <row r="11" spans="1:18" ht="15" customHeight="1">
      <c r="A11" s="91" t="s">
        <v>100</v>
      </c>
      <c r="B11">
        <v>9</v>
      </c>
      <c r="C11">
        <v>0</v>
      </c>
      <c r="D11">
        <v>4</v>
      </c>
      <c r="E11">
        <v>30</v>
      </c>
      <c r="F11">
        <v>0</v>
      </c>
      <c r="G11">
        <v>36</v>
      </c>
      <c r="H11">
        <v>5</v>
      </c>
      <c r="R11">
        <f>SUM(B11:H11)</f>
        <v>84</v>
      </c>
    </row>
    <row r="12" spans="1:18">
      <c r="A12" s="98" t="s">
        <v>101</v>
      </c>
      <c r="B12">
        <v>0</v>
      </c>
      <c r="C12">
        <v>0</v>
      </c>
      <c r="D12">
        <v>3</v>
      </c>
      <c r="R12">
        <v>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</cp:lastModifiedBy>
  <cp:revision>5</cp:revision>
  <dcterms:created xsi:type="dcterms:W3CDTF">2013-03-26T19:27:22Z</dcterms:created>
  <dcterms:modified xsi:type="dcterms:W3CDTF">2016-08-09T21:58:47Z</dcterms:modified>
</cp:coreProperties>
</file>