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5" yWindow="-330" windowWidth="19440" windowHeight="8190"/>
  </bookViews>
  <sheets>
    <sheet name="clasifiche" sheetId="1" r:id="rId1"/>
    <sheet name="gare" sheetId="2" r:id="rId2"/>
    <sheet name="Foglio3" sheetId="3" r:id="rId3"/>
  </sheets>
  <definedNames>
    <definedName name="_xlnm._FilterDatabase" localSheetId="0" hidden="1">clasifiche!$I$4:$K$12</definedName>
    <definedName name="_xlnm.Print_Area" localSheetId="0">clasifiche!$A$1:$K$55</definedName>
  </definedNames>
  <calcPr calcId="124519"/>
</workbook>
</file>

<file path=xl/calcChain.xml><?xml version="1.0" encoding="utf-8"?>
<calcChain xmlns="http://schemas.openxmlformats.org/spreadsheetml/2006/main">
  <c r="G43" i="1"/>
  <c r="G45"/>
  <c r="G41"/>
  <c r="G42"/>
  <c r="C25"/>
  <c r="C26"/>
  <c r="C24"/>
  <c r="C23"/>
  <c r="G10"/>
  <c r="G11"/>
  <c r="G29"/>
  <c r="G27"/>
  <c r="G24"/>
  <c r="G26"/>
  <c r="G23"/>
  <c r="K6"/>
  <c r="K5"/>
  <c r="K26"/>
  <c r="K24"/>
  <c r="K23"/>
  <c r="K25"/>
  <c r="K27"/>
  <c r="C7"/>
  <c r="C9"/>
  <c r="C8"/>
  <c r="C5"/>
  <c r="C6"/>
  <c r="K8"/>
  <c r="G28"/>
  <c r="C29"/>
  <c r="C28"/>
  <c r="G50"/>
  <c r="G49"/>
  <c r="G44"/>
  <c r="C27"/>
  <c r="C30"/>
  <c r="G9"/>
  <c r="G8"/>
  <c r="G25"/>
  <c r="K9"/>
  <c r="K7"/>
  <c r="K28"/>
  <c r="C12"/>
  <c r="G12"/>
  <c r="C114" i="2"/>
  <c r="C113"/>
  <c r="C112"/>
  <c r="C111"/>
  <c r="C110"/>
  <c r="C109"/>
  <c r="C108"/>
  <c r="C107"/>
  <c r="C106"/>
  <c r="C105"/>
  <c r="C104"/>
  <c r="C103"/>
  <c r="C102"/>
  <c r="C101"/>
  <c r="C100"/>
  <c r="C98"/>
  <c r="C97"/>
  <c r="C96"/>
  <c r="C95"/>
  <c r="C94"/>
  <c r="C93"/>
  <c r="C92"/>
  <c r="C91"/>
  <c r="C90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0"/>
  <c r="C49"/>
  <c r="C48"/>
  <c r="C47"/>
  <c r="C46"/>
  <c r="C45"/>
  <c r="C44"/>
  <c r="C43"/>
  <c r="C42"/>
  <c r="C41"/>
  <c r="C40"/>
  <c r="C39"/>
  <c r="C38"/>
  <c r="C37"/>
  <c r="C36"/>
  <c r="C34"/>
  <c r="C33"/>
  <c r="C32"/>
  <c r="C31"/>
  <c r="C30"/>
  <c r="C29"/>
  <c r="C28"/>
  <c r="C27"/>
  <c r="C26"/>
  <c r="C25"/>
  <c r="C24"/>
  <c r="C23"/>
  <c r="C22"/>
  <c r="C21"/>
  <c r="C20"/>
  <c r="AB19"/>
  <c r="AB35" s="1"/>
  <c r="AB51" s="1"/>
  <c r="AB67" s="1"/>
  <c r="AB83" s="1"/>
  <c r="AB99" s="1"/>
  <c r="AA19"/>
  <c r="AA35" s="1"/>
  <c r="AA51" s="1"/>
  <c r="AA67" s="1"/>
  <c r="AA83" s="1"/>
  <c r="AA99" s="1"/>
  <c r="Z19"/>
  <c r="Z35" s="1"/>
  <c r="Z51" s="1"/>
  <c r="Z67" s="1"/>
  <c r="Z83" s="1"/>
  <c r="Z99" s="1"/>
  <c r="Y19"/>
  <c r="Y35" s="1"/>
  <c r="Y51" s="1"/>
  <c r="Y67" s="1"/>
  <c r="Y83" s="1"/>
  <c r="Y99" s="1"/>
  <c r="X19"/>
  <c r="X35" s="1"/>
  <c r="X51" s="1"/>
  <c r="X67" s="1"/>
  <c r="X83" s="1"/>
  <c r="X99" s="1"/>
  <c r="W19"/>
  <c r="W35" s="1"/>
  <c r="W51" s="1"/>
  <c r="W67" s="1"/>
  <c r="W83" s="1"/>
  <c r="W99" s="1"/>
  <c r="V19"/>
  <c r="V35" s="1"/>
  <c r="V51" s="1"/>
  <c r="V67" s="1"/>
  <c r="V83" s="1"/>
  <c r="V99" s="1"/>
  <c r="U19"/>
  <c r="U35" s="1"/>
  <c r="U51" s="1"/>
  <c r="U67" s="1"/>
  <c r="U83" s="1"/>
  <c r="U99" s="1"/>
  <c r="T19"/>
  <c r="T35" s="1"/>
  <c r="T51" s="1"/>
  <c r="T67" s="1"/>
  <c r="T83" s="1"/>
  <c r="T99" s="1"/>
  <c r="S19"/>
  <c r="S35" s="1"/>
  <c r="S51" s="1"/>
  <c r="S67" s="1"/>
  <c r="S83" s="1"/>
  <c r="S99" s="1"/>
  <c r="R19"/>
  <c r="R35" s="1"/>
  <c r="R51" s="1"/>
  <c r="R67" s="1"/>
  <c r="R83" s="1"/>
  <c r="R99" s="1"/>
  <c r="Q19"/>
  <c r="Q35" s="1"/>
  <c r="Q51" s="1"/>
  <c r="Q67" s="1"/>
  <c r="Q83" s="1"/>
  <c r="Q99" s="1"/>
  <c r="P19"/>
  <c r="P35" s="1"/>
  <c r="P51" s="1"/>
  <c r="P67" s="1"/>
  <c r="P83" s="1"/>
  <c r="P99" s="1"/>
  <c r="O19"/>
  <c r="O35" s="1"/>
  <c r="O51" s="1"/>
  <c r="O67" s="1"/>
  <c r="O83" s="1"/>
  <c r="O99" s="1"/>
  <c r="N19"/>
  <c r="N35" s="1"/>
  <c r="N51" s="1"/>
  <c r="N67" s="1"/>
  <c r="N83" s="1"/>
  <c r="N99" s="1"/>
  <c r="M19"/>
  <c r="M35" s="1"/>
  <c r="M51" s="1"/>
  <c r="M67" s="1"/>
  <c r="M83" s="1"/>
  <c r="M99" s="1"/>
  <c r="L19"/>
  <c r="L35" s="1"/>
  <c r="L51" s="1"/>
  <c r="L67" s="1"/>
  <c r="L83" s="1"/>
  <c r="L99" s="1"/>
  <c r="K19"/>
  <c r="K35" s="1"/>
  <c r="K51" s="1"/>
  <c r="K67" s="1"/>
  <c r="K83" s="1"/>
  <c r="K99" s="1"/>
  <c r="J19"/>
  <c r="J35" s="1"/>
  <c r="J51" s="1"/>
  <c r="J67" s="1"/>
  <c r="J83" s="1"/>
  <c r="J99" s="1"/>
  <c r="I19"/>
  <c r="I35" s="1"/>
  <c r="I51" s="1"/>
  <c r="I67" s="1"/>
  <c r="I83" s="1"/>
  <c r="I99" s="1"/>
  <c r="H19"/>
  <c r="H35" s="1"/>
  <c r="H51" s="1"/>
  <c r="H67" s="1"/>
  <c r="H83" s="1"/>
  <c r="H99" s="1"/>
  <c r="G19"/>
  <c r="G35" s="1"/>
  <c r="G51" s="1"/>
  <c r="G67" s="1"/>
  <c r="G83" s="1"/>
  <c r="G99" s="1"/>
  <c r="F19"/>
  <c r="F35" s="1"/>
  <c r="F51" s="1"/>
  <c r="F67" s="1"/>
  <c r="F83" s="1"/>
  <c r="F99" s="1"/>
  <c r="E19"/>
  <c r="E35" s="1"/>
  <c r="E51" s="1"/>
  <c r="E67" s="1"/>
  <c r="E83" s="1"/>
  <c r="E99" s="1"/>
  <c r="D19"/>
  <c r="D35" s="1"/>
  <c r="D51" s="1"/>
  <c r="D67" s="1"/>
  <c r="D83" s="1"/>
  <c r="D99" s="1"/>
  <c r="C19"/>
  <c r="C35" s="1"/>
  <c r="C51" s="1"/>
  <c r="C67" s="1"/>
  <c r="C83" s="1"/>
  <c r="C99" s="1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<sst xmlns="http://schemas.openxmlformats.org/spreadsheetml/2006/main" count="219" uniqueCount="90">
  <si>
    <t>TORDO BOTTACCIO</t>
  </si>
  <si>
    <t>TORDO SASSELLO</t>
  </si>
  <si>
    <t>MERLO</t>
  </si>
  <si>
    <t>#</t>
  </si>
  <si>
    <t>Nome</t>
  </si>
  <si>
    <t>Punti</t>
  </si>
  <si>
    <t>FRINGUELLO</t>
  </si>
  <si>
    <t>ALLODOLA</t>
  </si>
  <si>
    <t>PRISPOLONE</t>
  </si>
  <si>
    <t>CARDELLINO</t>
  </si>
  <si>
    <t>Inserimento dati gare</t>
  </si>
  <si>
    <t>1) inserire i dati nelle parti arancioni del foglio GARE</t>
  </si>
  <si>
    <t>2) ordinare le parti in grigio blu sul foglio CLASSIFICHE</t>
  </si>
  <si>
    <t>TOT</t>
  </si>
  <si>
    <t>G 1</t>
  </si>
  <si>
    <t>G 2</t>
  </si>
  <si>
    <t>G 3</t>
  </si>
  <si>
    <t>G 4</t>
  </si>
  <si>
    <t>G 5</t>
  </si>
  <si>
    <t>G 6</t>
  </si>
  <si>
    <t>G 7</t>
  </si>
  <si>
    <t>G 8</t>
  </si>
  <si>
    <t>G 9</t>
  </si>
  <si>
    <t>G 10</t>
  </si>
  <si>
    <t>G 11</t>
  </si>
  <si>
    <t>G 12</t>
  </si>
  <si>
    <t>G 13</t>
  </si>
  <si>
    <t>G 14</t>
  </si>
  <si>
    <t>G 15</t>
  </si>
  <si>
    <t>G 16</t>
  </si>
  <si>
    <t>G 17</t>
  </si>
  <si>
    <t>G 18</t>
  </si>
  <si>
    <t>G 19</t>
  </si>
  <si>
    <t>G 20</t>
  </si>
  <si>
    <t>G 21</t>
  </si>
  <si>
    <t>G 22</t>
  </si>
  <si>
    <t>G 23</t>
  </si>
  <si>
    <t>G 24</t>
  </si>
  <si>
    <t>G 25</t>
  </si>
  <si>
    <t>Avogadro Roberto</t>
  </si>
  <si>
    <t>Beccali Carlo</t>
  </si>
  <si>
    <t>Beccali Stefano</t>
  </si>
  <si>
    <t>Boschetti Michele</t>
  </si>
  <si>
    <t>Boschetti Pietro</t>
  </si>
  <si>
    <t>Capoferri Celestino</t>
  </si>
  <si>
    <t>Lancini Stefano</t>
  </si>
  <si>
    <t>Maestri  Vincenzo</t>
  </si>
  <si>
    <t>Meneghel Massimo</t>
  </si>
  <si>
    <t>Pasinetti Andrea</t>
  </si>
  <si>
    <t>Sala Romano</t>
  </si>
  <si>
    <t>CLASSIFICA DOPO GARA 1 A SACILE DEL 07/04/2013</t>
  </si>
  <si>
    <t>Y</t>
  </si>
  <si>
    <t>Boschetti P</t>
  </si>
  <si>
    <t>Sala R</t>
  </si>
  <si>
    <t>Boschetti M</t>
  </si>
  <si>
    <t>Capoferri E</t>
  </si>
  <si>
    <t>Lancini S</t>
  </si>
  <si>
    <t>Beccalli C</t>
  </si>
  <si>
    <t>Venturini M</t>
  </si>
  <si>
    <t>Felini P</t>
  </si>
  <si>
    <t>Trezzi L</t>
  </si>
  <si>
    <t>Tonolini M</t>
  </si>
  <si>
    <t>Orizio B</t>
  </si>
  <si>
    <t>Aliprandi G</t>
  </si>
  <si>
    <t>Trezzi l</t>
  </si>
  <si>
    <t>Vezzoli A</t>
  </si>
  <si>
    <t>Spillare F</t>
  </si>
  <si>
    <t>Valloncini M</t>
  </si>
  <si>
    <t>Kattaby M</t>
  </si>
  <si>
    <t>Felini G</t>
  </si>
  <si>
    <t>Beccalli S</t>
  </si>
  <si>
    <t>Dossi E</t>
  </si>
  <si>
    <t>Consolati I</t>
  </si>
  <si>
    <t>Benedetti B</t>
  </si>
  <si>
    <t>SalaR</t>
  </si>
  <si>
    <t>Pelizzari O</t>
  </si>
  <si>
    <t>Spillare</t>
  </si>
  <si>
    <t>Beccali S</t>
  </si>
  <si>
    <t>Galimberti F</t>
  </si>
  <si>
    <t>Brunelli M</t>
  </si>
  <si>
    <t>Formenti L</t>
  </si>
  <si>
    <t>Pasinetti M</t>
  </si>
  <si>
    <t>Crotta P</t>
  </si>
  <si>
    <t>Veneziani P</t>
  </si>
  <si>
    <t>Persico A</t>
  </si>
  <si>
    <t>Montanari S</t>
  </si>
  <si>
    <t>Sala V</t>
  </si>
  <si>
    <t>Allievi T</t>
  </si>
  <si>
    <t>GARA8</t>
  </si>
  <si>
    <t>BREMBATE SOPRA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</si>
</sst>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5"/>
      <name val="Arial"/>
      <family val="2"/>
      <charset val="1"/>
    </font>
    <font>
      <b/>
      <sz val="15"/>
      <color rgb="FF000000"/>
      <name val="Arial"/>
      <family val="2"/>
      <charset val="1"/>
    </font>
    <font>
      <b/>
      <sz val="15"/>
      <color rgb="FF3C3C3C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2"/>
      <name val="Arial"/>
      <family val="2"/>
      <charset val="1"/>
    </font>
    <font>
      <b/>
      <sz val="11"/>
      <color rgb="FFFFFFFF"/>
      <name val="Arial"/>
      <family val="2"/>
      <charset val="1"/>
    </font>
    <font>
      <sz val="11"/>
      <color rgb="FFFFFFFF"/>
      <name val="Arial"/>
      <family val="2"/>
      <charset val="1"/>
    </font>
    <font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E6E6FF"/>
        <bgColor rgb="FFCFE7F5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9900"/>
      </patternFill>
    </fill>
    <fill>
      <patternFill patternType="solid">
        <fgColor rgb="FF333399"/>
        <bgColor rgb="FF3C3C3C"/>
      </patternFill>
    </fill>
    <fill>
      <patternFill patternType="solid">
        <fgColor rgb="FFCCCCCC"/>
        <bgColor rgb="FFCCCCFF"/>
      </patternFill>
    </fill>
    <fill>
      <patternFill patternType="solid">
        <fgColor rgb="FFCFE7F5"/>
        <bgColor rgb="FFE6E6FF"/>
      </patternFill>
    </fill>
    <fill>
      <patternFill patternType="solid">
        <fgColor rgb="FF00DCFF"/>
        <bgColor rgb="FF00FFFF"/>
      </patternFill>
    </fill>
  </fills>
  <borders count="1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C3C3C"/>
      </left>
      <right/>
      <top style="thin">
        <color rgb="FF3C3C3C"/>
      </top>
      <bottom/>
      <diagonal/>
    </border>
    <border>
      <left/>
      <right/>
      <top style="thin">
        <color rgb="FF3C3C3C"/>
      </top>
      <bottom/>
      <diagonal/>
    </border>
    <border>
      <left/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C3C3C"/>
      </left>
      <right style="thin">
        <color rgb="FF3C3C3C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2" borderId="1" xfId="0" applyFont="1" applyFill="1" applyBorder="1" applyAlignment="1"/>
    <xf numFmtId="0" fontId="3" fillId="2" borderId="2" xfId="0" applyFont="1" applyFill="1" applyBorder="1"/>
    <xf numFmtId="0" fontId="2" fillId="2" borderId="2" xfId="0" applyFont="1" applyFill="1" applyBorder="1" applyAlignment="1"/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3" borderId="2" xfId="0" applyFont="1" applyFill="1" applyBorder="1" applyAlignment="1"/>
    <xf numFmtId="0" fontId="2" fillId="2" borderId="3" xfId="0" applyFont="1" applyFill="1" applyBorder="1" applyAlignment="1"/>
    <xf numFmtId="0" fontId="3" fillId="0" borderId="0" xfId="0" applyFont="1"/>
    <xf numFmtId="0" fontId="5" fillId="4" borderId="0" xfId="0" applyFont="1" applyFill="1" applyBorder="1" applyAlignment="1">
      <alignment horizontal="center"/>
    </xf>
    <xf numFmtId="0" fontId="1" fillId="5" borderId="4" xfId="0" applyFont="1" applyFill="1" applyBorder="1"/>
    <xf numFmtId="0" fontId="5" fillId="5" borderId="5" xfId="0" applyFont="1" applyFill="1" applyBorder="1" applyAlignment="1">
      <alignment horizontal="center"/>
    </xf>
    <xf numFmtId="0" fontId="1" fillId="5" borderId="6" xfId="0" applyFont="1" applyFill="1" applyBorder="1"/>
    <xf numFmtId="0" fontId="1" fillId="0" borderId="0" xfId="0" applyFont="1" applyBorder="1"/>
    <xf numFmtId="0" fontId="1" fillId="6" borderId="4" xfId="0" applyFont="1" applyFill="1" applyBorder="1"/>
    <xf numFmtId="0" fontId="5" fillId="6" borderId="5" xfId="0" applyFont="1" applyFill="1" applyBorder="1" applyAlignment="1">
      <alignment horizontal="center"/>
    </xf>
    <xf numFmtId="0" fontId="1" fillId="6" borderId="6" xfId="0" applyFont="1" applyFill="1" applyBorder="1"/>
    <xf numFmtId="0" fontId="1" fillId="7" borderId="4" xfId="0" applyFont="1" applyFill="1" applyBorder="1"/>
    <xf numFmtId="0" fontId="5" fillId="7" borderId="5" xfId="0" applyFont="1" applyFill="1" applyBorder="1" applyAlignment="1">
      <alignment horizontal="center"/>
    </xf>
    <xf numFmtId="0" fontId="1" fillId="7" borderId="6" xfId="0" applyFont="1" applyFill="1" applyBorder="1"/>
    <xf numFmtId="0" fontId="1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1" fillId="0" borderId="0" xfId="0" applyFont="1" applyBorder="1"/>
    <xf numFmtId="0" fontId="5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1" fillId="0" borderId="12" xfId="0" applyFont="1" applyBorder="1"/>
    <xf numFmtId="0" fontId="9" fillId="8" borderId="1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1" fillId="9" borderId="4" xfId="0" applyFont="1" applyFill="1" applyBorder="1"/>
    <xf numFmtId="0" fontId="5" fillId="9" borderId="5" xfId="0" applyFont="1" applyFill="1" applyBorder="1" applyAlignment="1">
      <alignment horizontal="center"/>
    </xf>
    <xf numFmtId="0" fontId="1" fillId="9" borderId="6" xfId="0" applyFont="1" applyFill="1" applyBorder="1"/>
    <xf numFmtId="0" fontId="1" fillId="10" borderId="4" xfId="0" applyFont="1" applyFill="1" applyBorder="1"/>
    <xf numFmtId="0" fontId="11" fillId="10" borderId="5" xfId="0" applyFont="1" applyFill="1" applyBorder="1" applyAlignment="1">
      <alignment horizontal="center"/>
    </xf>
    <xf numFmtId="0" fontId="1" fillId="10" borderId="6" xfId="0" applyFont="1" applyFill="1" applyBorder="1"/>
    <xf numFmtId="0" fontId="1" fillId="11" borderId="4" xfId="0" applyFont="1" applyFill="1" applyBorder="1"/>
    <xf numFmtId="0" fontId="5" fillId="11" borderId="5" xfId="0" applyFont="1" applyFill="1" applyBorder="1" applyAlignment="1">
      <alignment horizontal="center"/>
    </xf>
    <xf numFmtId="0" fontId="1" fillId="11" borderId="6" xfId="0" applyFont="1" applyFill="1" applyBorder="1"/>
    <xf numFmtId="0" fontId="1" fillId="9" borderId="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6" fillId="11" borderId="9" xfId="0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6" fillId="12" borderId="4" xfId="0" applyFont="1" applyFill="1" applyBorder="1"/>
    <xf numFmtId="0" fontId="11" fillId="12" borderId="5" xfId="0" applyFont="1" applyFill="1" applyBorder="1" applyAlignment="1">
      <alignment horizontal="center"/>
    </xf>
    <xf numFmtId="0" fontId="6" fillId="12" borderId="6" xfId="0" applyFont="1" applyFill="1" applyBorder="1"/>
    <xf numFmtId="0" fontId="1" fillId="0" borderId="0" xfId="0" applyFont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8" borderId="13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1" fillId="15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left"/>
    </xf>
    <xf numFmtId="0" fontId="6" fillId="13" borderId="13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2" fillId="3" borderId="2" xfId="0" applyNumberFormat="1" applyFont="1" applyFill="1" applyBorder="1" applyAlignment="1"/>
    <xf numFmtId="0" fontId="7" fillId="8" borderId="7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8" borderId="14" xfId="0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55"/>
  <sheetViews>
    <sheetView tabSelected="1" workbookViewId="0">
      <selection activeCell="J46" sqref="J46"/>
    </sheetView>
  </sheetViews>
  <sheetFormatPr defaultRowHeight="15"/>
  <cols>
    <col min="1" max="1" width="4" style="1"/>
    <col min="2" max="2" width="12.140625" style="1"/>
    <col min="3" max="3" width="4.42578125" style="1"/>
    <col min="4" max="4" width="2.7109375" style="1"/>
    <col min="5" max="5" width="4" style="1"/>
    <col min="6" max="6" width="12.140625" style="1"/>
    <col min="7" max="7" width="4.42578125" style="1"/>
    <col min="8" max="8" width="2.85546875" style="1" bestFit="1" customWidth="1"/>
    <col min="9" max="9" width="5.5703125" style="1" bestFit="1" customWidth="1"/>
    <col min="10" max="10" width="15.7109375" style="1" bestFit="1" customWidth="1"/>
    <col min="11" max="11" width="4.42578125" style="1"/>
    <col min="12" max="14" width="8.5703125" style="1"/>
    <col min="15" max="21" width="8.5703125" style="1" customWidth="1"/>
    <col min="22" max="22" width="9" style="1" customWidth="1"/>
    <col min="23" max="1025" width="8.5703125" style="1"/>
  </cols>
  <sheetData>
    <row r="1" spans="1:14" s="9" customFormat="1" ht="23.85" customHeight="1">
      <c r="A1" s="2" t="s">
        <v>50</v>
      </c>
      <c r="B1" s="3"/>
      <c r="C1" s="4"/>
      <c r="D1" s="5"/>
      <c r="E1" s="4"/>
      <c r="F1" s="6" t="s">
        <v>88</v>
      </c>
      <c r="G1" s="6"/>
      <c r="H1" s="7"/>
      <c r="I1" s="4"/>
      <c r="J1" s="92" t="s">
        <v>89</v>
      </c>
      <c r="K1" s="8"/>
    </row>
    <row r="2" spans="1:14" ht="15" customHeight="1">
      <c r="F2" s="10"/>
      <c r="J2" s="80"/>
    </row>
    <row r="3" spans="1:14" ht="15" customHeight="1">
      <c r="A3" s="11"/>
      <c r="B3" s="12" t="s">
        <v>0</v>
      </c>
      <c r="C3" s="13"/>
      <c r="D3" s="14"/>
      <c r="E3" s="15"/>
      <c r="F3" s="16" t="s">
        <v>1</v>
      </c>
      <c r="G3" s="17"/>
      <c r="H3" s="14"/>
      <c r="I3" s="18"/>
      <c r="J3" s="19" t="s">
        <v>2</v>
      </c>
      <c r="K3" s="20"/>
    </row>
    <row r="4" spans="1:14" s="31" customFormat="1" ht="15" customHeight="1">
      <c r="A4" s="21" t="s">
        <v>3</v>
      </c>
      <c r="B4" s="22" t="s">
        <v>4</v>
      </c>
      <c r="C4" s="23" t="s">
        <v>5</v>
      </c>
      <c r="D4" s="24"/>
      <c r="E4" s="25" t="s">
        <v>3</v>
      </c>
      <c r="F4" s="26" t="s">
        <v>4</v>
      </c>
      <c r="G4" s="27" t="s">
        <v>5</v>
      </c>
      <c r="H4" s="24"/>
      <c r="I4" s="28" t="s">
        <v>3</v>
      </c>
      <c r="J4" s="29" t="s">
        <v>4</v>
      </c>
      <c r="K4" s="30" t="s">
        <v>5</v>
      </c>
    </row>
    <row r="5" spans="1:14" ht="12.75" customHeight="1">
      <c r="A5" s="32">
        <v>1</v>
      </c>
      <c r="B5" s="33" t="s">
        <v>54</v>
      </c>
      <c r="C5" s="96">
        <f>136+11+11</f>
        <v>158</v>
      </c>
      <c r="D5" s="35"/>
      <c r="E5" s="36">
        <v>1</v>
      </c>
      <c r="F5" s="33" t="s">
        <v>59</v>
      </c>
      <c r="G5" s="33">
        <v>138</v>
      </c>
      <c r="H5" s="37"/>
      <c r="I5" s="36">
        <v>1</v>
      </c>
      <c r="J5" s="33" t="s">
        <v>87</v>
      </c>
      <c r="K5" s="33">
        <f>90+15+30+15+11+11</f>
        <v>172</v>
      </c>
    </row>
    <row r="6" spans="1:14" ht="12.75" customHeight="1">
      <c r="A6" s="32">
        <v>2</v>
      </c>
      <c r="B6" s="38" t="s">
        <v>55</v>
      </c>
      <c r="C6" s="96">
        <f>127+15+15</f>
        <v>157</v>
      </c>
      <c r="D6" s="35"/>
      <c r="E6" s="42">
        <v>2</v>
      </c>
      <c r="F6" s="33" t="s">
        <v>61</v>
      </c>
      <c r="G6" s="33">
        <v>129</v>
      </c>
      <c r="H6" s="35"/>
      <c r="I6" s="42">
        <v>2</v>
      </c>
      <c r="J6" s="33" t="s">
        <v>72</v>
      </c>
      <c r="K6" s="33">
        <f>51+11+30+7+9</f>
        <v>108</v>
      </c>
    </row>
    <row r="7" spans="1:14" ht="12.75" customHeight="1">
      <c r="A7" s="32">
        <v>3</v>
      </c>
      <c r="B7" s="38" t="s">
        <v>52</v>
      </c>
      <c r="C7" s="96">
        <f>70+7+9+30+9+6</f>
        <v>131</v>
      </c>
      <c r="D7" s="35"/>
      <c r="E7" s="42">
        <v>3</v>
      </c>
      <c r="F7" s="33" t="s">
        <v>79</v>
      </c>
      <c r="G7" s="33">
        <v>127</v>
      </c>
      <c r="H7" s="37"/>
      <c r="I7" s="32">
        <v>3</v>
      </c>
      <c r="J7" s="33" t="s">
        <v>60</v>
      </c>
      <c r="K7" s="33">
        <f>66+11+30</f>
        <v>107</v>
      </c>
    </row>
    <row r="8" spans="1:14" ht="12.75" customHeight="1">
      <c r="A8" s="32">
        <v>4</v>
      </c>
      <c r="B8" s="40" t="s">
        <v>57</v>
      </c>
      <c r="C8" s="96">
        <f>54+9+11+30+7+9</f>
        <v>120</v>
      </c>
      <c r="D8" s="35"/>
      <c r="E8" s="42">
        <v>4</v>
      </c>
      <c r="F8" s="33" t="s">
        <v>58</v>
      </c>
      <c r="G8" s="33">
        <f>64+9+9+30</f>
        <v>112</v>
      </c>
      <c r="H8" s="37"/>
      <c r="I8" s="32">
        <v>4</v>
      </c>
      <c r="J8" s="33" t="s">
        <v>62</v>
      </c>
      <c r="K8" s="33">
        <f>54+9+30+9</f>
        <v>102</v>
      </c>
      <c r="N8"/>
    </row>
    <row r="9" spans="1:14" ht="12.75" customHeight="1">
      <c r="A9" s="32">
        <v>5</v>
      </c>
      <c r="B9" s="38" t="s">
        <v>56</v>
      </c>
      <c r="C9" s="96">
        <f>56+6+7+30+6+7</f>
        <v>112</v>
      </c>
      <c r="D9" s="35"/>
      <c r="E9" s="42">
        <v>5</v>
      </c>
      <c r="F9" s="33" t="s">
        <v>60</v>
      </c>
      <c r="G9" s="33">
        <f>56+6+6+30</f>
        <v>98</v>
      </c>
      <c r="H9" s="37"/>
      <c r="I9" s="32">
        <v>5</v>
      </c>
      <c r="J9" s="33" t="s">
        <v>79</v>
      </c>
      <c r="K9" s="33">
        <f>52+7+30</f>
        <v>89</v>
      </c>
      <c r="N9"/>
    </row>
    <row r="10" spans="1:14" ht="12.75" customHeight="1">
      <c r="A10" s="32">
        <v>6</v>
      </c>
      <c r="B10" s="38" t="s">
        <v>85</v>
      </c>
      <c r="C10" s="96">
        <v>69</v>
      </c>
      <c r="D10" s="39"/>
      <c r="E10" s="32">
        <v>6</v>
      </c>
      <c r="F10" s="33" t="s">
        <v>69</v>
      </c>
      <c r="G10" s="33">
        <f>79+9</f>
        <v>88</v>
      </c>
      <c r="H10" s="37"/>
      <c r="I10" s="32">
        <v>6</v>
      </c>
      <c r="J10" s="33" t="s">
        <v>56</v>
      </c>
      <c r="K10" s="33">
        <v>15</v>
      </c>
      <c r="N10"/>
    </row>
    <row r="11" spans="1:14" ht="12.75" customHeight="1">
      <c r="A11" s="32">
        <v>7</v>
      </c>
      <c r="B11" s="38" t="s">
        <v>81</v>
      </c>
      <c r="C11" s="96">
        <v>67</v>
      </c>
      <c r="D11" s="35"/>
      <c r="E11" s="42">
        <v>7</v>
      </c>
      <c r="F11" s="33" t="s">
        <v>85</v>
      </c>
      <c r="G11" s="33">
        <f>7+15</f>
        <v>22</v>
      </c>
      <c r="H11" s="35"/>
      <c r="I11" s="42">
        <v>7</v>
      </c>
      <c r="J11" s="33" t="s">
        <v>73</v>
      </c>
      <c r="K11" s="33">
        <v>12</v>
      </c>
      <c r="N11"/>
    </row>
    <row r="12" spans="1:14" ht="12.75" customHeight="1">
      <c r="A12" s="32">
        <v>8</v>
      </c>
      <c r="B12" s="40" t="s">
        <v>70</v>
      </c>
      <c r="C12" s="96">
        <f>39+5</f>
        <v>44</v>
      </c>
      <c r="D12" s="35"/>
      <c r="E12" s="42">
        <v>8</v>
      </c>
      <c r="F12" s="33" t="s">
        <v>80</v>
      </c>
      <c r="G12" s="33">
        <f>9+7</f>
        <v>16</v>
      </c>
      <c r="H12" s="37"/>
      <c r="I12" s="32">
        <v>8</v>
      </c>
      <c r="J12" s="33" t="s">
        <v>54</v>
      </c>
      <c r="K12" s="33">
        <v>7</v>
      </c>
      <c r="N12"/>
    </row>
    <row r="13" spans="1:14" ht="12.75" customHeight="1">
      <c r="A13" s="32">
        <v>9</v>
      </c>
      <c r="B13" s="38" t="s">
        <v>53</v>
      </c>
      <c r="C13" s="96">
        <v>7</v>
      </c>
      <c r="D13" s="41"/>
      <c r="E13" s="42">
        <v>9</v>
      </c>
      <c r="F13" s="33" t="s">
        <v>81</v>
      </c>
      <c r="G13" s="33">
        <v>6</v>
      </c>
      <c r="H13" s="80"/>
      <c r="I13" s="32">
        <v>9</v>
      </c>
      <c r="J13" s="33" t="s">
        <v>78</v>
      </c>
      <c r="K13" s="33">
        <v>6</v>
      </c>
      <c r="N13"/>
    </row>
    <row r="14" spans="1:14" ht="12.75" customHeight="1">
      <c r="A14" s="32">
        <v>10</v>
      </c>
      <c r="B14" s="38"/>
      <c r="C14" s="34"/>
      <c r="D14" s="80"/>
      <c r="E14" s="42">
        <v>10</v>
      </c>
      <c r="F14" s="33" t="s">
        <v>56</v>
      </c>
      <c r="G14" s="33">
        <v>5</v>
      </c>
      <c r="H14" s="80"/>
      <c r="I14" s="42">
        <v>10</v>
      </c>
      <c r="J14" s="33"/>
      <c r="K14" s="33"/>
      <c r="N14"/>
    </row>
    <row r="15" spans="1:14" ht="12.75" customHeight="1">
      <c r="A15" s="32">
        <v>11</v>
      </c>
      <c r="B15" s="38"/>
      <c r="C15" s="34"/>
      <c r="D15" s="35"/>
      <c r="E15" s="42">
        <v>11</v>
      </c>
      <c r="F15" s="33"/>
      <c r="G15" s="33"/>
      <c r="H15" s="80"/>
      <c r="I15" s="43">
        <v>11</v>
      </c>
      <c r="J15" s="33"/>
      <c r="K15" s="33"/>
      <c r="N15"/>
    </row>
    <row r="16" spans="1:14" ht="12.75" customHeight="1">
      <c r="A16" s="32">
        <v>12</v>
      </c>
      <c r="B16" s="40"/>
      <c r="C16" s="34"/>
      <c r="D16" s="35"/>
      <c r="E16" s="42">
        <v>12</v>
      </c>
      <c r="F16" s="33"/>
      <c r="G16" s="33"/>
      <c r="H16" s="35"/>
      <c r="I16" s="43">
        <v>12</v>
      </c>
      <c r="J16" s="33"/>
      <c r="K16" s="33"/>
      <c r="N16"/>
    </row>
    <row r="17" spans="1:14" ht="12.75" customHeight="1">
      <c r="A17" s="32">
        <v>13</v>
      </c>
      <c r="B17" s="40"/>
      <c r="C17" s="34"/>
      <c r="D17" s="35"/>
      <c r="E17" s="42">
        <v>13</v>
      </c>
      <c r="F17" s="33"/>
      <c r="G17" s="33"/>
      <c r="H17" s="80"/>
      <c r="I17" s="43">
        <v>12</v>
      </c>
      <c r="J17" s="33"/>
      <c r="K17" s="33"/>
      <c r="N17"/>
    </row>
    <row r="18" spans="1:14" ht="12.75" customHeight="1">
      <c r="A18" s="32">
        <v>14</v>
      </c>
      <c r="B18" s="38"/>
      <c r="C18" s="34"/>
      <c r="D18" s="35"/>
      <c r="E18" s="32">
        <v>14</v>
      </c>
      <c r="F18" s="33"/>
      <c r="G18" s="33"/>
      <c r="H18" s="80"/>
      <c r="I18" s="43">
        <v>14</v>
      </c>
      <c r="J18" s="33"/>
      <c r="K18" s="33"/>
      <c r="N18"/>
    </row>
    <row r="19" spans="1:14" ht="12.75" customHeight="1">
      <c r="A19" s="32">
        <v>15</v>
      </c>
      <c r="B19" s="38"/>
      <c r="C19" s="34"/>
      <c r="D19" s="35"/>
      <c r="E19" s="32">
        <v>14</v>
      </c>
      <c r="F19" s="33"/>
      <c r="G19" s="33"/>
      <c r="H19" s="35"/>
      <c r="I19" s="43">
        <v>15</v>
      </c>
      <c r="J19" s="33"/>
      <c r="K19" s="33"/>
    </row>
    <row r="20" spans="1:14" ht="15" customHeight="1">
      <c r="A20" s="44"/>
      <c r="B20" s="47"/>
      <c r="C20" s="45"/>
      <c r="D20" s="35"/>
      <c r="E20" s="46"/>
      <c r="F20" s="47"/>
      <c r="G20" s="47"/>
      <c r="H20" s="35"/>
      <c r="I20" s="46"/>
      <c r="J20" s="47"/>
      <c r="K20" s="47"/>
    </row>
    <row r="21" spans="1:14" ht="15" customHeight="1">
      <c r="A21" s="48"/>
      <c r="B21" s="49" t="s">
        <v>6</v>
      </c>
      <c r="C21" s="50"/>
      <c r="D21" s="14"/>
      <c r="E21" s="51"/>
      <c r="F21" s="52" t="s">
        <v>7</v>
      </c>
      <c r="G21" s="53"/>
      <c r="H21" s="14"/>
      <c r="I21" s="54" t="s">
        <v>51</v>
      </c>
      <c r="J21" s="55" t="s">
        <v>8</v>
      </c>
      <c r="K21" s="56"/>
    </row>
    <row r="22" spans="1:14" s="31" customFormat="1" ht="15" customHeight="1">
      <c r="A22" s="57" t="s">
        <v>3</v>
      </c>
      <c r="B22" s="58" t="s">
        <v>4</v>
      </c>
      <c r="C22" s="59" t="s">
        <v>5</v>
      </c>
      <c r="E22" s="60" t="s">
        <v>3</v>
      </c>
      <c r="F22" s="61" t="s">
        <v>4</v>
      </c>
      <c r="G22" s="62" t="s">
        <v>5</v>
      </c>
      <c r="H22" s="63"/>
      <c r="I22" s="64" t="s">
        <v>3</v>
      </c>
      <c r="J22" s="65" t="s">
        <v>4</v>
      </c>
      <c r="K22" s="66" t="s">
        <v>5</v>
      </c>
    </row>
    <row r="23" spans="1:14" ht="12.75" customHeight="1">
      <c r="A23" s="42">
        <v>1</v>
      </c>
      <c r="B23" s="33" t="s">
        <v>87</v>
      </c>
      <c r="C23" s="33">
        <f>84+15+15+30+15+15</f>
        <v>174</v>
      </c>
      <c r="D23" s="35"/>
      <c r="E23" s="43">
        <v>1</v>
      </c>
      <c r="F23" s="33" t="s">
        <v>67</v>
      </c>
      <c r="G23" s="33">
        <f>15+72+15+30+15+15</f>
        <v>162</v>
      </c>
      <c r="H23" s="67"/>
      <c r="I23" s="43">
        <v>1</v>
      </c>
      <c r="J23" s="33" t="s">
        <v>56</v>
      </c>
      <c r="K23" s="33">
        <f>77+7+30+15+7+9</f>
        <v>145</v>
      </c>
    </row>
    <row r="24" spans="1:14" ht="12.75" customHeight="1">
      <c r="A24" s="42">
        <v>2</v>
      </c>
      <c r="B24" s="33" t="s">
        <v>65</v>
      </c>
      <c r="C24" s="33">
        <f>63+11+4+30+11+11</f>
        <v>130</v>
      </c>
      <c r="D24" s="35"/>
      <c r="E24" s="42">
        <v>2</v>
      </c>
      <c r="F24" s="33" t="s">
        <v>56</v>
      </c>
      <c r="G24" s="33">
        <f>129+9</f>
        <v>138</v>
      </c>
      <c r="H24" s="67"/>
      <c r="I24" s="42">
        <v>2</v>
      </c>
      <c r="J24" s="33" t="s">
        <v>75</v>
      </c>
      <c r="K24" s="33">
        <f>66+30+11+15+7</f>
        <v>129</v>
      </c>
    </row>
    <row r="25" spans="1:14" ht="12.75" customHeight="1">
      <c r="A25" s="42">
        <v>3</v>
      </c>
      <c r="B25" s="33" t="s">
        <v>63</v>
      </c>
      <c r="C25" s="33">
        <f>9+53+30+9+9+7</f>
        <v>117</v>
      </c>
      <c r="D25" s="35"/>
      <c r="E25" s="42">
        <v>3</v>
      </c>
      <c r="F25" s="33" t="s">
        <v>60</v>
      </c>
      <c r="G25" s="33">
        <f>74+6+11+30</f>
        <v>121</v>
      </c>
      <c r="H25" s="67"/>
      <c r="I25" s="42">
        <v>3</v>
      </c>
      <c r="J25" s="33" t="s">
        <v>66</v>
      </c>
      <c r="K25" s="33">
        <f>67+30+9+6+11</f>
        <v>123</v>
      </c>
    </row>
    <row r="26" spans="1:14" ht="12.75" customHeight="1">
      <c r="A26" s="42">
        <v>4</v>
      </c>
      <c r="B26" s="33" t="s">
        <v>62</v>
      </c>
      <c r="C26" s="33">
        <f>59+30+5+7+9</f>
        <v>110</v>
      </c>
      <c r="D26" s="35"/>
      <c r="E26" s="42">
        <v>4</v>
      </c>
      <c r="F26" s="33" t="s">
        <v>66</v>
      </c>
      <c r="G26" s="33">
        <f>9+53+6+30+11+11</f>
        <v>120</v>
      </c>
      <c r="H26" s="67"/>
      <c r="I26" s="42">
        <v>4</v>
      </c>
      <c r="J26" s="33" t="s">
        <v>63</v>
      </c>
      <c r="K26" s="94">
        <f>66+9+30+11+6</f>
        <v>122</v>
      </c>
    </row>
    <row r="27" spans="1:14" ht="12.75" customHeight="1">
      <c r="A27" s="42">
        <v>5</v>
      </c>
      <c r="B27" s="33" t="s">
        <v>64</v>
      </c>
      <c r="C27" s="33">
        <f>72+7+30</f>
        <v>109</v>
      </c>
      <c r="D27" s="35"/>
      <c r="E27" s="42">
        <v>5</v>
      </c>
      <c r="F27" s="33" t="s">
        <v>62</v>
      </c>
      <c r="G27" s="33">
        <f>55+9+30+9+7</f>
        <v>110</v>
      </c>
      <c r="H27" s="67"/>
      <c r="I27" s="43">
        <v>5</v>
      </c>
      <c r="J27" s="93" t="s">
        <v>78</v>
      </c>
      <c r="K27" s="95">
        <f>95+15</f>
        <v>110</v>
      </c>
    </row>
    <row r="28" spans="1:14" ht="12.75" customHeight="1">
      <c r="A28" s="42">
        <v>6</v>
      </c>
      <c r="B28" s="33" t="s">
        <v>82</v>
      </c>
      <c r="C28" s="33">
        <f>48+30+7+6</f>
        <v>91</v>
      </c>
      <c r="D28" s="35"/>
      <c r="E28" s="42">
        <v>6</v>
      </c>
      <c r="F28" s="33" t="s">
        <v>84</v>
      </c>
      <c r="G28" s="33">
        <f>48+5+6</f>
        <v>59</v>
      </c>
      <c r="H28" s="67"/>
      <c r="I28" s="42">
        <v>6</v>
      </c>
      <c r="J28" s="93" t="s">
        <v>58</v>
      </c>
      <c r="K28" s="33">
        <f>68+5+30</f>
        <v>103</v>
      </c>
    </row>
    <row r="29" spans="1:14" ht="12.75" customHeight="1">
      <c r="A29" s="42">
        <v>7</v>
      </c>
      <c r="B29" s="33" t="s">
        <v>72</v>
      </c>
      <c r="C29" s="33">
        <f>45+30+4+5</f>
        <v>84</v>
      </c>
      <c r="D29" s="35"/>
      <c r="E29" s="42">
        <v>7</v>
      </c>
      <c r="F29" s="33" t="s">
        <v>86</v>
      </c>
      <c r="G29" s="33">
        <f>37+6</f>
        <v>43</v>
      </c>
      <c r="H29" s="35"/>
      <c r="I29" s="42">
        <v>7</v>
      </c>
      <c r="J29" s="33" t="s">
        <v>83</v>
      </c>
      <c r="K29" s="33">
        <v>35</v>
      </c>
    </row>
    <row r="30" spans="1:14" ht="12.75" customHeight="1">
      <c r="A30" s="42">
        <v>8</v>
      </c>
      <c r="B30" s="33" t="s">
        <v>71</v>
      </c>
      <c r="C30" s="33">
        <f>66+11</f>
        <v>77</v>
      </c>
      <c r="D30" s="35"/>
      <c r="E30" s="42">
        <v>8</v>
      </c>
      <c r="F30" s="33"/>
      <c r="G30" s="33"/>
      <c r="H30" s="35"/>
      <c r="I30" s="42">
        <v>8</v>
      </c>
      <c r="J30" s="33"/>
      <c r="K30" s="33"/>
    </row>
    <row r="31" spans="1:14" ht="12.75" customHeight="1">
      <c r="A31" s="42">
        <v>9</v>
      </c>
      <c r="B31" s="33" t="s">
        <v>73</v>
      </c>
      <c r="C31" s="33">
        <v>47</v>
      </c>
      <c r="D31" s="35"/>
      <c r="E31" s="42">
        <v>9</v>
      </c>
      <c r="F31" s="33"/>
      <c r="G31" s="33"/>
      <c r="H31" s="35"/>
      <c r="I31" s="42">
        <v>9</v>
      </c>
      <c r="J31" s="33"/>
      <c r="K31" s="33"/>
    </row>
    <row r="32" spans="1:14" ht="12.75" customHeight="1">
      <c r="A32" s="42">
        <v>10</v>
      </c>
      <c r="B32" s="33" t="s">
        <v>68</v>
      </c>
      <c r="C32" s="33">
        <v>39</v>
      </c>
      <c r="D32" s="35"/>
      <c r="E32" s="42">
        <v>10</v>
      </c>
      <c r="F32" s="33"/>
      <c r="G32" s="33"/>
      <c r="H32" s="35"/>
      <c r="I32" s="42">
        <v>10</v>
      </c>
      <c r="J32" s="33"/>
      <c r="K32" s="33"/>
    </row>
    <row r="33" spans="1:11" ht="12.75" customHeight="1">
      <c r="A33" s="42">
        <v>11</v>
      </c>
      <c r="B33" s="33" t="s">
        <v>74</v>
      </c>
      <c r="C33" s="33">
        <v>4</v>
      </c>
      <c r="D33" s="35"/>
      <c r="E33" s="42">
        <v>11</v>
      </c>
      <c r="F33" s="33"/>
      <c r="G33" s="33"/>
      <c r="H33" s="35"/>
      <c r="I33" s="42">
        <v>11</v>
      </c>
      <c r="J33" s="33"/>
      <c r="K33" s="33"/>
    </row>
    <row r="34" spans="1:11" ht="12.75" customHeight="1">
      <c r="A34" s="42">
        <v>12</v>
      </c>
      <c r="B34" s="33"/>
      <c r="C34" s="33"/>
      <c r="D34" s="35"/>
      <c r="E34" s="42">
        <v>12</v>
      </c>
      <c r="F34" s="33"/>
      <c r="G34" s="33"/>
      <c r="H34" s="35"/>
      <c r="I34" s="42">
        <v>12</v>
      </c>
      <c r="J34" s="33"/>
      <c r="K34" s="33"/>
    </row>
    <row r="35" spans="1:11" ht="12.75" customHeight="1">
      <c r="A35" s="42">
        <v>13</v>
      </c>
      <c r="B35" s="33"/>
      <c r="C35" s="33"/>
      <c r="D35" s="35"/>
      <c r="E35" s="42">
        <v>13</v>
      </c>
      <c r="F35" s="33"/>
      <c r="G35" s="33"/>
      <c r="H35" s="35"/>
      <c r="I35" s="42">
        <v>13</v>
      </c>
      <c r="J35" s="33"/>
      <c r="K35" s="33"/>
    </row>
    <row r="36" spans="1:11" ht="12.75" customHeight="1">
      <c r="A36" s="42">
        <v>14</v>
      </c>
      <c r="B36" s="33"/>
      <c r="C36" s="33"/>
      <c r="D36" s="35"/>
      <c r="E36" s="42">
        <v>14</v>
      </c>
      <c r="F36" s="33"/>
      <c r="G36" s="33"/>
      <c r="H36" s="35"/>
      <c r="I36" s="42">
        <v>14</v>
      </c>
      <c r="J36" s="33"/>
      <c r="K36" s="33"/>
    </row>
    <row r="37" spans="1:11" ht="12.75" customHeight="1">
      <c r="A37" s="42">
        <v>15</v>
      </c>
      <c r="B37" s="33"/>
      <c r="C37" s="33"/>
      <c r="D37" s="35"/>
      <c r="E37" s="42">
        <v>15</v>
      </c>
      <c r="F37" s="33"/>
      <c r="G37" s="33"/>
      <c r="H37" s="35"/>
      <c r="I37" s="42">
        <v>15</v>
      </c>
      <c r="J37" s="33"/>
      <c r="K37" s="33"/>
    </row>
    <row r="38" spans="1:11" ht="15" customHeight="1">
      <c r="A38" s="44"/>
      <c r="B38" s="45"/>
      <c r="C38" s="45"/>
      <c r="D38" s="35"/>
      <c r="E38" s="44"/>
      <c r="F38" s="68"/>
      <c r="G38" s="68"/>
      <c r="H38" s="35"/>
      <c r="I38" s="44"/>
      <c r="J38" s="47"/>
      <c r="K38" s="47"/>
    </row>
    <row r="39" spans="1:11" ht="15" customHeight="1">
      <c r="E39" s="69"/>
      <c r="F39" s="70" t="s">
        <v>9</v>
      </c>
      <c r="G39" s="71"/>
      <c r="H39" s="14"/>
    </row>
    <row r="40" spans="1:11" s="31" customFormat="1" ht="15" customHeight="1">
      <c r="A40" s="45"/>
      <c r="B40" s="63"/>
      <c r="D40" s="72"/>
      <c r="E40" s="73" t="s">
        <v>3</v>
      </c>
      <c r="F40" s="74" t="s">
        <v>4</v>
      </c>
      <c r="G40" s="75" t="s">
        <v>5</v>
      </c>
      <c r="H40" s="72"/>
    </row>
    <row r="41" spans="1:11" ht="12.75" customHeight="1">
      <c r="A41" s="44"/>
      <c r="B41" s="14"/>
      <c r="D41" s="35"/>
      <c r="E41" s="76">
        <v>1</v>
      </c>
      <c r="F41" s="33" t="s">
        <v>65</v>
      </c>
      <c r="G41" s="33">
        <f>37+7+60+15+11</f>
        <v>130</v>
      </c>
      <c r="H41" s="35"/>
    </row>
    <row r="42" spans="1:11" ht="12.75" customHeight="1">
      <c r="A42" s="44"/>
      <c r="B42" s="14"/>
      <c r="D42" s="35"/>
      <c r="E42" s="76">
        <v>2</v>
      </c>
      <c r="F42" s="33" t="s">
        <v>76</v>
      </c>
      <c r="G42" s="33">
        <f>29+15+60+6+15</f>
        <v>125</v>
      </c>
      <c r="H42" s="35"/>
    </row>
    <row r="43" spans="1:11" ht="12.75" customHeight="1">
      <c r="A43" s="44"/>
      <c r="B43" s="14"/>
      <c r="D43" s="35"/>
      <c r="E43" s="77">
        <v>3</v>
      </c>
      <c r="F43" s="33" t="s">
        <v>54</v>
      </c>
      <c r="G43" s="33">
        <f>29+9+60+11+7</f>
        <v>116</v>
      </c>
      <c r="H43" s="80"/>
      <c r="J43" s="35"/>
    </row>
    <row r="44" spans="1:11" ht="12.75" customHeight="1">
      <c r="A44" s="44"/>
      <c r="B44" s="14"/>
      <c r="E44" s="77">
        <v>4</v>
      </c>
      <c r="F44" s="33" t="s">
        <v>71</v>
      </c>
      <c r="G44" s="33">
        <f>22+6+60</f>
        <v>88</v>
      </c>
      <c r="H44" s="80"/>
      <c r="J44" s="47"/>
    </row>
    <row r="45" spans="1:11" ht="12.75" customHeight="1">
      <c r="A45" s="44"/>
      <c r="B45" s="14"/>
      <c r="E45" s="77">
        <v>5</v>
      </c>
      <c r="F45" s="33" t="s">
        <v>68</v>
      </c>
      <c r="G45" s="33">
        <f>71+7+9</f>
        <v>87</v>
      </c>
      <c r="H45" s="80"/>
      <c r="J45" s="35"/>
    </row>
    <row r="46" spans="1:11" ht="12.75" customHeight="1">
      <c r="A46" s="44"/>
      <c r="B46" s="14"/>
      <c r="E46" s="77">
        <v>6</v>
      </c>
      <c r="F46" s="33" t="s">
        <v>52</v>
      </c>
      <c r="G46" s="33">
        <v>78</v>
      </c>
      <c r="H46" s="35"/>
      <c r="J46" s="35"/>
    </row>
    <row r="47" spans="1:11" ht="12.75" customHeight="1">
      <c r="A47" s="44"/>
      <c r="B47" s="14"/>
      <c r="E47" s="77">
        <v>7</v>
      </c>
      <c r="F47" s="33" t="s">
        <v>72</v>
      </c>
      <c r="G47" s="33">
        <v>69</v>
      </c>
    </row>
    <row r="48" spans="1:11" ht="12.75" customHeight="1">
      <c r="A48" s="44"/>
      <c r="B48" s="14"/>
      <c r="E48" s="77">
        <v>8</v>
      </c>
      <c r="F48" s="33" t="s">
        <v>62</v>
      </c>
      <c r="G48" s="33">
        <v>63</v>
      </c>
    </row>
    <row r="49" spans="1:7" ht="12.75" customHeight="1">
      <c r="A49" s="44"/>
      <c r="B49" s="14"/>
      <c r="E49" s="77">
        <v>9</v>
      </c>
      <c r="F49" s="33" t="s">
        <v>77</v>
      </c>
      <c r="G49" s="33">
        <f>16+5+30</f>
        <v>51</v>
      </c>
    </row>
    <row r="50" spans="1:7" ht="12.75" customHeight="1">
      <c r="A50" s="14"/>
      <c r="B50" s="14"/>
      <c r="E50" s="77">
        <v>10</v>
      </c>
      <c r="F50" s="33" t="s">
        <v>63</v>
      </c>
      <c r="G50" s="33">
        <f>42+9</f>
        <v>51</v>
      </c>
    </row>
    <row r="51" spans="1:7" ht="12.75" customHeight="1">
      <c r="A51" s="14"/>
      <c r="B51" s="14"/>
      <c r="E51" s="77">
        <v>11</v>
      </c>
      <c r="F51" s="33"/>
      <c r="G51" s="33"/>
    </row>
    <row r="52" spans="1:7" ht="12.75" customHeight="1">
      <c r="E52" s="77">
        <v>12</v>
      </c>
      <c r="F52" s="33"/>
      <c r="G52" s="33"/>
    </row>
    <row r="53" spans="1:7" ht="12.75" customHeight="1">
      <c r="E53" s="77">
        <v>13</v>
      </c>
      <c r="F53" s="33"/>
      <c r="G53" s="33"/>
    </row>
    <row r="54" spans="1:7" ht="12.75" customHeight="1">
      <c r="E54" s="77">
        <v>14</v>
      </c>
      <c r="F54" s="33"/>
      <c r="G54" s="33"/>
    </row>
    <row r="55" spans="1:7" ht="12.75" customHeight="1">
      <c r="E55" s="77">
        <v>15</v>
      </c>
      <c r="F55" s="33"/>
      <c r="G55" s="33"/>
    </row>
  </sheetData>
  <sortState ref="J23:K29">
    <sortCondition descending="1" ref="K23:K29"/>
  </sortState>
  <pageMargins left="0.7" right="0.7" top="0.75" bottom="0.75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14"/>
  <sheetViews>
    <sheetView workbookViewId="0">
      <selection activeCell="E1" sqref="E1"/>
    </sheetView>
  </sheetViews>
  <sheetFormatPr defaultRowHeight="15"/>
  <cols>
    <col min="1" max="1" width="4" style="31"/>
    <col min="2" max="2" width="16.42578125" style="1"/>
    <col min="3" max="3" width="6.140625" style="78"/>
    <col min="4" max="28" width="4" style="31"/>
    <col min="29" max="1025" width="8.5703125" style="1"/>
  </cols>
  <sheetData>
    <row r="1" spans="1:28" s="80" customFormat="1" ht="17.100000000000001" customHeight="1">
      <c r="A1" s="79"/>
      <c r="B1" s="80" t="s">
        <v>10</v>
      </c>
      <c r="C1" s="79"/>
      <c r="D1" s="81"/>
      <c r="E1" s="82" t="s">
        <v>11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s="80" customFormat="1" ht="16.350000000000001" customHeight="1">
      <c r="A2" s="79"/>
      <c r="C2" s="79"/>
      <c r="D2" s="83"/>
      <c r="E2" s="82" t="s">
        <v>12</v>
      </c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s="84" customFormat="1" ht="14.1" customHeight="1">
      <c r="B3" s="12" t="s">
        <v>0</v>
      </c>
      <c r="C3" s="85" t="s">
        <v>13</v>
      </c>
      <c r="D3" s="86" t="s">
        <v>14</v>
      </c>
      <c r="E3" s="86" t="s">
        <v>15</v>
      </c>
      <c r="F3" s="86" t="s">
        <v>16</v>
      </c>
      <c r="G3" s="86" t="s">
        <v>17</v>
      </c>
      <c r="H3" s="86" t="s">
        <v>18</v>
      </c>
      <c r="I3" s="86" t="s">
        <v>19</v>
      </c>
      <c r="J3" s="86" t="s">
        <v>20</v>
      </c>
      <c r="K3" s="86" t="s">
        <v>21</v>
      </c>
      <c r="L3" s="86" t="s">
        <v>22</v>
      </c>
      <c r="M3" s="86" t="s">
        <v>23</v>
      </c>
      <c r="N3" s="86" t="s">
        <v>24</v>
      </c>
      <c r="O3" s="86" t="s">
        <v>25</v>
      </c>
      <c r="P3" s="86" t="s">
        <v>26</v>
      </c>
      <c r="Q3" s="86" t="s">
        <v>27</v>
      </c>
      <c r="R3" s="86" t="s">
        <v>28</v>
      </c>
      <c r="S3" s="86" t="s">
        <v>29</v>
      </c>
      <c r="T3" s="86" t="s">
        <v>30</v>
      </c>
      <c r="U3" s="86" t="s">
        <v>31</v>
      </c>
      <c r="V3" s="86" t="s">
        <v>32</v>
      </c>
      <c r="W3" s="86" t="s">
        <v>33</v>
      </c>
      <c r="X3" s="86" t="s">
        <v>34</v>
      </c>
      <c r="Y3" s="86" t="s">
        <v>35</v>
      </c>
      <c r="Z3" s="86" t="s">
        <v>36</v>
      </c>
      <c r="AA3" s="86" t="s">
        <v>37</v>
      </c>
      <c r="AB3" s="86" t="s">
        <v>38</v>
      </c>
    </row>
    <row r="4" spans="1:28" ht="15" customHeight="1">
      <c r="B4" s="87" t="s">
        <v>39</v>
      </c>
      <c r="C4" s="88">
        <f t="shared" ref="C4:C18" si="0">SUM(D4:AB4)</f>
        <v>0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15" customHeight="1">
      <c r="B5" s="87" t="s">
        <v>40</v>
      </c>
      <c r="C5" s="88">
        <f t="shared" si="0"/>
        <v>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15" customHeight="1">
      <c r="B6" s="87" t="s">
        <v>41</v>
      </c>
      <c r="C6" s="88">
        <f t="shared" si="0"/>
        <v>0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5" customHeight="1">
      <c r="B7" s="87" t="s">
        <v>42</v>
      </c>
      <c r="C7" s="88">
        <f t="shared" si="0"/>
        <v>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5" customHeight="1">
      <c r="B8" s="87" t="s">
        <v>43</v>
      </c>
      <c r="C8" s="88">
        <f t="shared" si="0"/>
        <v>0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15" customHeight="1">
      <c r="B9" s="87" t="s">
        <v>44</v>
      </c>
      <c r="C9" s="88">
        <f t="shared" si="0"/>
        <v>0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5" customHeight="1">
      <c r="B10" s="87" t="s">
        <v>45</v>
      </c>
      <c r="C10" s="88">
        <f t="shared" si="0"/>
        <v>0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5" customHeight="1">
      <c r="B11" s="87" t="s">
        <v>46</v>
      </c>
      <c r="C11" s="88">
        <f t="shared" si="0"/>
        <v>0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5" customHeight="1">
      <c r="B12" s="87" t="s">
        <v>47</v>
      </c>
      <c r="C12" s="88">
        <f t="shared" si="0"/>
        <v>0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5" customHeight="1">
      <c r="B13" s="87" t="s">
        <v>48</v>
      </c>
      <c r="C13" s="88">
        <f t="shared" si="0"/>
        <v>0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5" customHeight="1">
      <c r="B14" s="87" t="s">
        <v>49</v>
      </c>
      <c r="C14" s="88">
        <f t="shared" si="0"/>
        <v>0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5" customHeight="1">
      <c r="B15" s="87"/>
      <c r="C15" s="88">
        <f t="shared" si="0"/>
        <v>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5" customHeight="1">
      <c r="B16" s="87"/>
      <c r="C16" s="88">
        <f t="shared" si="0"/>
        <v>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2:28" ht="15" customHeight="1">
      <c r="B17" s="87"/>
      <c r="C17" s="88">
        <f t="shared" si="0"/>
        <v>0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2:28" ht="15" customHeight="1">
      <c r="B18" s="87"/>
      <c r="C18" s="88">
        <f t="shared" si="0"/>
        <v>0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2:28" s="84" customFormat="1" ht="14.1" customHeight="1">
      <c r="B19" s="16" t="s">
        <v>1</v>
      </c>
      <c r="C19" s="85" t="str">
        <f t="shared" ref="C19:AB19" si="1">C3</f>
        <v>TOT</v>
      </c>
      <c r="D19" s="85" t="str">
        <f t="shared" si="1"/>
        <v>G 1</v>
      </c>
      <c r="E19" s="85" t="str">
        <f t="shared" si="1"/>
        <v>G 2</v>
      </c>
      <c r="F19" s="85" t="str">
        <f t="shared" si="1"/>
        <v>G 3</v>
      </c>
      <c r="G19" s="85" t="str">
        <f t="shared" si="1"/>
        <v>G 4</v>
      </c>
      <c r="H19" s="85" t="str">
        <f t="shared" si="1"/>
        <v>G 5</v>
      </c>
      <c r="I19" s="85" t="str">
        <f t="shared" si="1"/>
        <v>G 6</v>
      </c>
      <c r="J19" s="85" t="str">
        <f t="shared" si="1"/>
        <v>G 7</v>
      </c>
      <c r="K19" s="85" t="str">
        <f t="shared" si="1"/>
        <v>G 8</v>
      </c>
      <c r="L19" s="85" t="str">
        <f t="shared" si="1"/>
        <v>G 9</v>
      </c>
      <c r="M19" s="85" t="str">
        <f t="shared" si="1"/>
        <v>G 10</v>
      </c>
      <c r="N19" s="85" t="str">
        <f t="shared" si="1"/>
        <v>G 11</v>
      </c>
      <c r="O19" s="85" t="str">
        <f t="shared" si="1"/>
        <v>G 12</v>
      </c>
      <c r="P19" s="85" t="str">
        <f t="shared" si="1"/>
        <v>G 13</v>
      </c>
      <c r="Q19" s="85" t="str">
        <f t="shared" si="1"/>
        <v>G 14</v>
      </c>
      <c r="R19" s="85" t="str">
        <f t="shared" si="1"/>
        <v>G 15</v>
      </c>
      <c r="S19" s="85" t="str">
        <f t="shared" si="1"/>
        <v>G 16</v>
      </c>
      <c r="T19" s="85" t="str">
        <f t="shared" si="1"/>
        <v>G 17</v>
      </c>
      <c r="U19" s="85" t="str">
        <f t="shared" si="1"/>
        <v>G 18</v>
      </c>
      <c r="V19" s="85" t="str">
        <f t="shared" si="1"/>
        <v>G 19</v>
      </c>
      <c r="W19" s="85" t="str">
        <f t="shared" si="1"/>
        <v>G 20</v>
      </c>
      <c r="X19" s="85" t="str">
        <f t="shared" si="1"/>
        <v>G 21</v>
      </c>
      <c r="Y19" s="85" t="str">
        <f t="shared" si="1"/>
        <v>G 22</v>
      </c>
      <c r="Z19" s="85" t="str">
        <f t="shared" si="1"/>
        <v>G 23</v>
      </c>
      <c r="AA19" s="85" t="str">
        <f t="shared" si="1"/>
        <v>G 24</v>
      </c>
      <c r="AB19" s="85" t="str">
        <f t="shared" si="1"/>
        <v>G 25</v>
      </c>
    </row>
    <row r="20" spans="2:28" ht="15" customHeight="1">
      <c r="B20" s="87" t="s">
        <v>39</v>
      </c>
      <c r="C20" s="88">
        <f t="shared" ref="C20:C34" si="2">SUM(D20:AB20)</f>
        <v>0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2:28" ht="15" customHeight="1">
      <c r="B21" s="87" t="s">
        <v>40</v>
      </c>
      <c r="C21" s="88">
        <f t="shared" si="2"/>
        <v>0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2:28" ht="15" customHeight="1">
      <c r="B22" s="87" t="s">
        <v>41</v>
      </c>
      <c r="C22" s="88">
        <f t="shared" si="2"/>
        <v>0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2:28" ht="15" customHeight="1">
      <c r="B23" s="87" t="s">
        <v>42</v>
      </c>
      <c r="C23" s="88">
        <f t="shared" si="2"/>
        <v>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2:28" ht="15" customHeight="1">
      <c r="B24" s="87" t="s">
        <v>43</v>
      </c>
      <c r="C24" s="88">
        <f t="shared" si="2"/>
        <v>0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2:28" ht="15" customHeight="1">
      <c r="B25" s="87" t="s">
        <v>44</v>
      </c>
      <c r="C25" s="88">
        <f t="shared" si="2"/>
        <v>0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2:28" ht="15" customHeight="1">
      <c r="B26" s="87" t="s">
        <v>45</v>
      </c>
      <c r="C26" s="88">
        <f t="shared" si="2"/>
        <v>0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2:28" ht="15" customHeight="1">
      <c r="B27" s="87" t="s">
        <v>46</v>
      </c>
      <c r="C27" s="88">
        <f t="shared" si="2"/>
        <v>0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2:28" ht="15" customHeight="1">
      <c r="B28" s="87" t="s">
        <v>47</v>
      </c>
      <c r="C28" s="88">
        <f t="shared" si="2"/>
        <v>0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2:28" ht="15" customHeight="1">
      <c r="B29" s="87" t="s">
        <v>48</v>
      </c>
      <c r="C29" s="88">
        <f t="shared" si="2"/>
        <v>0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2:28" ht="15" customHeight="1">
      <c r="B30" s="87" t="s">
        <v>49</v>
      </c>
      <c r="C30" s="88">
        <f t="shared" si="2"/>
        <v>0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2:28" ht="15" customHeight="1">
      <c r="B31" s="87"/>
      <c r="C31" s="88">
        <f t="shared" si="2"/>
        <v>0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2:28" ht="15" customHeight="1">
      <c r="B32" s="87"/>
      <c r="C32" s="88">
        <f t="shared" si="2"/>
        <v>0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2:28" ht="15" customHeight="1">
      <c r="B33" s="87"/>
      <c r="C33" s="88">
        <f t="shared" si="2"/>
        <v>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2:28" ht="15" customHeight="1">
      <c r="B34" s="87"/>
      <c r="C34" s="88">
        <f t="shared" si="2"/>
        <v>0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2:28" s="84" customFormat="1" ht="14.1" customHeight="1">
      <c r="B35" s="19" t="s">
        <v>2</v>
      </c>
      <c r="C35" s="85" t="str">
        <f t="shared" ref="C35:AB35" si="3">C19</f>
        <v>TOT</v>
      </c>
      <c r="D35" s="85" t="str">
        <f t="shared" si="3"/>
        <v>G 1</v>
      </c>
      <c r="E35" s="85" t="str">
        <f t="shared" si="3"/>
        <v>G 2</v>
      </c>
      <c r="F35" s="85" t="str">
        <f t="shared" si="3"/>
        <v>G 3</v>
      </c>
      <c r="G35" s="85" t="str">
        <f t="shared" si="3"/>
        <v>G 4</v>
      </c>
      <c r="H35" s="85" t="str">
        <f t="shared" si="3"/>
        <v>G 5</v>
      </c>
      <c r="I35" s="85" t="str">
        <f t="shared" si="3"/>
        <v>G 6</v>
      </c>
      <c r="J35" s="85" t="str">
        <f t="shared" si="3"/>
        <v>G 7</v>
      </c>
      <c r="K35" s="85" t="str">
        <f t="shared" si="3"/>
        <v>G 8</v>
      </c>
      <c r="L35" s="85" t="str">
        <f t="shared" si="3"/>
        <v>G 9</v>
      </c>
      <c r="M35" s="85" t="str">
        <f t="shared" si="3"/>
        <v>G 10</v>
      </c>
      <c r="N35" s="85" t="str">
        <f t="shared" si="3"/>
        <v>G 11</v>
      </c>
      <c r="O35" s="85" t="str">
        <f t="shared" si="3"/>
        <v>G 12</v>
      </c>
      <c r="P35" s="85" t="str">
        <f t="shared" si="3"/>
        <v>G 13</v>
      </c>
      <c r="Q35" s="85" t="str">
        <f t="shared" si="3"/>
        <v>G 14</v>
      </c>
      <c r="R35" s="85" t="str">
        <f t="shared" si="3"/>
        <v>G 15</v>
      </c>
      <c r="S35" s="85" t="str">
        <f t="shared" si="3"/>
        <v>G 16</v>
      </c>
      <c r="T35" s="85" t="str">
        <f t="shared" si="3"/>
        <v>G 17</v>
      </c>
      <c r="U35" s="85" t="str">
        <f t="shared" si="3"/>
        <v>G 18</v>
      </c>
      <c r="V35" s="85" t="str">
        <f t="shared" si="3"/>
        <v>G 19</v>
      </c>
      <c r="W35" s="85" t="str">
        <f t="shared" si="3"/>
        <v>G 20</v>
      </c>
      <c r="X35" s="85" t="str">
        <f t="shared" si="3"/>
        <v>G 21</v>
      </c>
      <c r="Y35" s="85" t="str">
        <f t="shared" si="3"/>
        <v>G 22</v>
      </c>
      <c r="Z35" s="85" t="str">
        <f t="shared" si="3"/>
        <v>G 23</v>
      </c>
      <c r="AA35" s="85" t="str">
        <f t="shared" si="3"/>
        <v>G 24</v>
      </c>
      <c r="AB35" s="85" t="str">
        <f t="shared" si="3"/>
        <v>G 25</v>
      </c>
    </row>
    <row r="36" spans="2:28" ht="15" customHeight="1">
      <c r="B36" s="87" t="s">
        <v>39</v>
      </c>
      <c r="C36" s="88">
        <f t="shared" ref="C36:C50" si="4">SUM(D36:AB36)</f>
        <v>0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2:28" ht="15" customHeight="1">
      <c r="B37" s="87" t="s">
        <v>40</v>
      </c>
      <c r="C37" s="88">
        <f t="shared" si="4"/>
        <v>0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2:28" ht="15" customHeight="1">
      <c r="B38" s="87" t="s">
        <v>41</v>
      </c>
      <c r="C38" s="88">
        <f t="shared" si="4"/>
        <v>0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2:28" ht="15" customHeight="1">
      <c r="B39" s="87" t="s">
        <v>42</v>
      </c>
      <c r="C39" s="88">
        <f t="shared" si="4"/>
        <v>0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2:28" ht="15" customHeight="1">
      <c r="B40" s="87" t="s">
        <v>43</v>
      </c>
      <c r="C40" s="88">
        <f t="shared" si="4"/>
        <v>0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2:28" ht="15" customHeight="1">
      <c r="B41" s="87" t="s">
        <v>44</v>
      </c>
      <c r="C41" s="88">
        <f t="shared" si="4"/>
        <v>0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2:28" ht="15" customHeight="1">
      <c r="B42" s="87" t="s">
        <v>45</v>
      </c>
      <c r="C42" s="88">
        <f t="shared" si="4"/>
        <v>0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2:28" ht="15" customHeight="1">
      <c r="B43" s="87" t="s">
        <v>46</v>
      </c>
      <c r="C43" s="88">
        <f t="shared" si="4"/>
        <v>0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2:28" ht="15" customHeight="1">
      <c r="B44" s="87" t="s">
        <v>47</v>
      </c>
      <c r="C44" s="88">
        <f t="shared" si="4"/>
        <v>0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2:28" ht="15" customHeight="1">
      <c r="B45" s="87" t="s">
        <v>48</v>
      </c>
      <c r="C45" s="88">
        <f t="shared" si="4"/>
        <v>0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2:28" ht="15" customHeight="1">
      <c r="B46" s="87" t="s">
        <v>49</v>
      </c>
      <c r="C46" s="88">
        <f t="shared" si="4"/>
        <v>0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2:28" ht="15" customHeight="1">
      <c r="B47" s="87"/>
      <c r="C47" s="88">
        <f t="shared" si="4"/>
        <v>0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2:28" ht="15" customHeight="1">
      <c r="B48" s="87"/>
      <c r="C48" s="88">
        <f t="shared" si="4"/>
        <v>0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2:28" ht="15" customHeight="1">
      <c r="B49" s="87"/>
      <c r="C49" s="88">
        <f t="shared" si="4"/>
        <v>0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2:28" ht="15" customHeight="1">
      <c r="B50" s="87"/>
      <c r="C50" s="88">
        <f t="shared" si="4"/>
        <v>0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2:28" s="84" customFormat="1" ht="14.1" customHeight="1">
      <c r="B51" s="49" t="s">
        <v>6</v>
      </c>
      <c r="C51" s="85" t="str">
        <f t="shared" ref="C51:AB51" si="5">C35</f>
        <v>TOT</v>
      </c>
      <c r="D51" s="85" t="str">
        <f t="shared" si="5"/>
        <v>G 1</v>
      </c>
      <c r="E51" s="85" t="str">
        <f t="shared" si="5"/>
        <v>G 2</v>
      </c>
      <c r="F51" s="85" t="str">
        <f t="shared" si="5"/>
        <v>G 3</v>
      </c>
      <c r="G51" s="85" t="str">
        <f t="shared" si="5"/>
        <v>G 4</v>
      </c>
      <c r="H51" s="85" t="str">
        <f t="shared" si="5"/>
        <v>G 5</v>
      </c>
      <c r="I51" s="85" t="str">
        <f t="shared" si="5"/>
        <v>G 6</v>
      </c>
      <c r="J51" s="85" t="str">
        <f t="shared" si="5"/>
        <v>G 7</v>
      </c>
      <c r="K51" s="85" t="str">
        <f t="shared" si="5"/>
        <v>G 8</v>
      </c>
      <c r="L51" s="85" t="str">
        <f t="shared" si="5"/>
        <v>G 9</v>
      </c>
      <c r="M51" s="85" t="str">
        <f t="shared" si="5"/>
        <v>G 10</v>
      </c>
      <c r="N51" s="85" t="str">
        <f t="shared" si="5"/>
        <v>G 11</v>
      </c>
      <c r="O51" s="85" t="str">
        <f t="shared" si="5"/>
        <v>G 12</v>
      </c>
      <c r="P51" s="85" t="str">
        <f t="shared" si="5"/>
        <v>G 13</v>
      </c>
      <c r="Q51" s="85" t="str">
        <f t="shared" si="5"/>
        <v>G 14</v>
      </c>
      <c r="R51" s="85" t="str">
        <f t="shared" si="5"/>
        <v>G 15</v>
      </c>
      <c r="S51" s="85" t="str">
        <f t="shared" si="5"/>
        <v>G 16</v>
      </c>
      <c r="T51" s="85" t="str">
        <f t="shared" si="5"/>
        <v>G 17</v>
      </c>
      <c r="U51" s="85" t="str">
        <f t="shared" si="5"/>
        <v>G 18</v>
      </c>
      <c r="V51" s="85" t="str">
        <f t="shared" si="5"/>
        <v>G 19</v>
      </c>
      <c r="W51" s="85" t="str">
        <f t="shared" si="5"/>
        <v>G 20</v>
      </c>
      <c r="X51" s="85" t="str">
        <f t="shared" si="5"/>
        <v>G 21</v>
      </c>
      <c r="Y51" s="85" t="str">
        <f t="shared" si="5"/>
        <v>G 22</v>
      </c>
      <c r="Z51" s="85" t="str">
        <f t="shared" si="5"/>
        <v>G 23</v>
      </c>
      <c r="AA51" s="85" t="str">
        <f t="shared" si="5"/>
        <v>G 24</v>
      </c>
      <c r="AB51" s="85" t="str">
        <f t="shared" si="5"/>
        <v>G 25</v>
      </c>
    </row>
    <row r="52" spans="2:28" ht="15" customHeight="1">
      <c r="B52" s="87" t="s">
        <v>39</v>
      </c>
      <c r="C52" s="88">
        <f t="shared" ref="C52:C66" si="6">SUM(D52:AB52)</f>
        <v>0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2:28" ht="15" customHeight="1">
      <c r="B53" s="87" t="s">
        <v>40</v>
      </c>
      <c r="C53" s="88">
        <f t="shared" si="6"/>
        <v>0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2:28" ht="15" customHeight="1">
      <c r="B54" s="87" t="s">
        <v>41</v>
      </c>
      <c r="C54" s="88">
        <f t="shared" si="6"/>
        <v>0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2:28" ht="15" customHeight="1">
      <c r="B55" s="87" t="s">
        <v>42</v>
      </c>
      <c r="C55" s="88">
        <f t="shared" si="6"/>
        <v>0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2:28" ht="15" customHeight="1">
      <c r="B56" s="87" t="s">
        <v>43</v>
      </c>
      <c r="C56" s="88">
        <f t="shared" si="6"/>
        <v>0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2:28" ht="15" customHeight="1">
      <c r="B57" s="87" t="s">
        <v>44</v>
      </c>
      <c r="C57" s="88">
        <f t="shared" si="6"/>
        <v>0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2:28" ht="15" customHeight="1">
      <c r="B58" s="87" t="s">
        <v>45</v>
      </c>
      <c r="C58" s="88">
        <f t="shared" si="6"/>
        <v>0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2:28" ht="15" customHeight="1">
      <c r="B59" s="87" t="s">
        <v>46</v>
      </c>
      <c r="C59" s="88">
        <f t="shared" si="6"/>
        <v>0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2:28" ht="15" customHeight="1">
      <c r="B60" s="87" t="s">
        <v>47</v>
      </c>
      <c r="C60" s="88">
        <f t="shared" si="6"/>
        <v>0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2:28" ht="15" customHeight="1">
      <c r="B61" s="87" t="s">
        <v>48</v>
      </c>
      <c r="C61" s="88">
        <f t="shared" si="6"/>
        <v>0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2:28" ht="15" customHeight="1">
      <c r="B62" s="87" t="s">
        <v>49</v>
      </c>
      <c r="C62" s="88">
        <f t="shared" si="6"/>
        <v>0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2:28" ht="15" customHeight="1">
      <c r="B63" s="87"/>
      <c r="C63" s="88">
        <f t="shared" si="6"/>
        <v>0</v>
      </c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2:28" ht="15" customHeight="1">
      <c r="B64" s="87"/>
      <c r="C64" s="88">
        <f t="shared" si="6"/>
        <v>0</v>
      </c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2:28" ht="15" customHeight="1">
      <c r="B65" s="87"/>
      <c r="C65" s="88">
        <f t="shared" si="6"/>
        <v>0</v>
      </c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2:28" ht="15" customHeight="1">
      <c r="B66" s="87"/>
      <c r="C66" s="88">
        <f t="shared" si="6"/>
        <v>0</v>
      </c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2:28" s="84" customFormat="1" ht="14.1" customHeight="1">
      <c r="B67" s="52" t="s">
        <v>7</v>
      </c>
      <c r="C67" s="85" t="str">
        <f t="shared" ref="C67:AB67" si="7">C51</f>
        <v>TOT</v>
      </c>
      <c r="D67" s="85" t="str">
        <f t="shared" si="7"/>
        <v>G 1</v>
      </c>
      <c r="E67" s="85" t="str">
        <f t="shared" si="7"/>
        <v>G 2</v>
      </c>
      <c r="F67" s="85" t="str">
        <f t="shared" si="7"/>
        <v>G 3</v>
      </c>
      <c r="G67" s="85" t="str">
        <f t="shared" si="7"/>
        <v>G 4</v>
      </c>
      <c r="H67" s="85" t="str">
        <f t="shared" si="7"/>
        <v>G 5</v>
      </c>
      <c r="I67" s="85" t="str">
        <f t="shared" si="7"/>
        <v>G 6</v>
      </c>
      <c r="J67" s="85" t="str">
        <f t="shared" si="7"/>
        <v>G 7</v>
      </c>
      <c r="K67" s="85" t="str">
        <f t="shared" si="7"/>
        <v>G 8</v>
      </c>
      <c r="L67" s="85" t="str">
        <f t="shared" si="7"/>
        <v>G 9</v>
      </c>
      <c r="M67" s="85" t="str">
        <f t="shared" si="7"/>
        <v>G 10</v>
      </c>
      <c r="N67" s="85" t="str">
        <f t="shared" si="7"/>
        <v>G 11</v>
      </c>
      <c r="O67" s="85" t="str">
        <f t="shared" si="7"/>
        <v>G 12</v>
      </c>
      <c r="P67" s="85" t="str">
        <f t="shared" si="7"/>
        <v>G 13</v>
      </c>
      <c r="Q67" s="85" t="str">
        <f t="shared" si="7"/>
        <v>G 14</v>
      </c>
      <c r="R67" s="85" t="str">
        <f t="shared" si="7"/>
        <v>G 15</v>
      </c>
      <c r="S67" s="85" t="str">
        <f t="shared" si="7"/>
        <v>G 16</v>
      </c>
      <c r="T67" s="85" t="str">
        <f t="shared" si="7"/>
        <v>G 17</v>
      </c>
      <c r="U67" s="85" t="str">
        <f t="shared" si="7"/>
        <v>G 18</v>
      </c>
      <c r="V67" s="85" t="str">
        <f t="shared" si="7"/>
        <v>G 19</v>
      </c>
      <c r="W67" s="85" t="str">
        <f t="shared" si="7"/>
        <v>G 20</v>
      </c>
      <c r="X67" s="85" t="str">
        <f t="shared" si="7"/>
        <v>G 21</v>
      </c>
      <c r="Y67" s="85" t="str">
        <f t="shared" si="7"/>
        <v>G 22</v>
      </c>
      <c r="Z67" s="85" t="str">
        <f t="shared" si="7"/>
        <v>G 23</v>
      </c>
      <c r="AA67" s="85" t="str">
        <f t="shared" si="7"/>
        <v>G 24</v>
      </c>
      <c r="AB67" s="85" t="str">
        <f t="shared" si="7"/>
        <v>G 25</v>
      </c>
    </row>
    <row r="68" spans="2:28" ht="15" customHeight="1">
      <c r="B68" s="87" t="s">
        <v>39</v>
      </c>
      <c r="C68" s="88">
        <f t="shared" ref="C68:C82" si="8">SUM(D68:AB68)</f>
        <v>0</v>
      </c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2:28" ht="15" customHeight="1">
      <c r="B69" s="87" t="s">
        <v>40</v>
      </c>
      <c r="C69" s="88">
        <f t="shared" si="8"/>
        <v>0</v>
      </c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2:28" ht="15" customHeight="1">
      <c r="B70" s="87" t="s">
        <v>41</v>
      </c>
      <c r="C70" s="88">
        <f t="shared" si="8"/>
        <v>0</v>
      </c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2:28" ht="15" customHeight="1">
      <c r="B71" s="87" t="s">
        <v>42</v>
      </c>
      <c r="C71" s="88">
        <f t="shared" si="8"/>
        <v>0</v>
      </c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2:28" ht="15" customHeight="1">
      <c r="B72" s="87" t="s">
        <v>43</v>
      </c>
      <c r="C72" s="88">
        <f t="shared" si="8"/>
        <v>0</v>
      </c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2:28" ht="15" customHeight="1">
      <c r="B73" s="87" t="s">
        <v>44</v>
      </c>
      <c r="C73" s="88">
        <f t="shared" si="8"/>
        <v>0</v>
      </c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2:28" ht="15" customHeight="1">
      <c r="B74" s="87" t="s">
        <v>45</v>
      </c>
      <c r="C74" s="88">
        <f t="shared" si="8"/>
        <v>0</v>
      </c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2:28" ht="15" customHeight="1">
      <c r="B75" s="87" t="s">
        <v>46</v>
      </c>
      <c r="C75" s="88">
        <f t="shared" si="8"/>
        <v>0</v>
      </c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2:28" ht="15" customHeight="1">
      <c r="B76" s="87" t="s">
        <v>47</v>
      </c>
      <c r="C76" s="88">
        <f t="shared" si="8"/>
        <v>0</v>
      </c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2:28" ht="15" customHeight="1">
      <c r="B77" s="87" t="s">
        <v>48</v>
      </c>
      <c r="C77" s="88">
        <f t="shared" si="8"/>
        <v>0</v>
      </c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2:28" ht="15" customHeight="1">
      <c r="B78" s="87" t="s">
        <v>49</v>
      </c>
      <c r="C78" s="88">
        <f t="shared" si="8"/>
        <v>0</v>
      </c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2:28" ht="15" customHeight="1">
      <c r="B79" s="87"/>
      <c r="C79" s="88">
        <f t="shared" si="8"/>
        <v>0</v>
      </c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2:28" ht="15" customHeight="1">
      <c r="B80" s="87"/>
      <c r="C80" s="88">
        <f t="shared" si="8"/>
        <v>0</v>
      </c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2:28" ht="15" customHeight="1">
      <c r="B81" s="87"/>
      <c r="C81" s="88">
        <f t="shared" si="8"/>
        <v>0</v>
      </c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2:28" ht="15" customHeight="1">
      <c r="B82" s="87"/>
      <c r="C82" s="88">
        <f t="shared" si="8"/>
        <v>0</v>
      </c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2:28" s="84" customFormat="1" ht="14.1" customHeight="1">
      <c r="B83" s="55" t="s">
        <v>8</v>
      </c>
      <c r="C83" s="85" t="str">
        <f t="shared" ref="C83:AB83" si="9">C67</f>
        <v>TOT</v>
      </c>
      <c r="D83" s="85" t="str">
        <f t="shared" si="9"/>
        <v>G 1</v>
      </c>
      <c r="E83" s="85" t="str">
        <f t="shared" si="9"/>
        <v>G 2</v>
      </c>
      <c r="F83" s="85" t="str">
        <f t="shared" si="9"/>
        <v>G 3</v>
      </c>
      <c r="G83" s="85" t="str">
        <f t="shared" si="9"/>
        <v>G 4</v>
      </c>
      <c r="H83" s="85" t="str">
        <f t="shared" si="9"/>
        <v>G 5</v>
      </c>
      <c r="I83" s="85" t="str">
        <f t="shared" si="9"/>
        <v>G 6</v>
      </c>
      <c r="J83" s="85" t="str">
        <f t="shared" si="9"/>
        <v>G 7</v>
      </c>
      <c r="K83" s="85" t="str">
        <f t="shared" si="9"/>
        <v>G 8</v>
      </c>
      <c r="L83" s="85" t="str">
        <f t="shared" si="9"/>
        <v>G 9</v>
      </c>
      <c r="M83" s="85" t="str">
        <f t="shared" si="9"/>
        <v>G 10</v>
      </c>
      <c r="N83" s="85" t="str">
        <f t="shared" si="9"/>
        <v>G 11</v>
      </c>
      <c r="O83" s="85" t="str">
        <f t="shared" si="9"/>
        <v>G 12</v>
      </c>
      <c r="P83" s="85" t="str">
        <f t="shared" si="9"/>
        <v>G 13</v>
      </c>
      <c r="Q83" s="85" t="str">
        <f t="shared" si="9"/>
        <v>G 14</v>
      </c>
      <c r="R83" s="85" t="str">
        <f t="shared" si="9"/>
        <v>G 15</v>
      </c>
      <c r="S83" s="85" t="str">
        <f t="shared" si="9"/>
        <v>G 16</v>
      </c>
      <c r="T83" s="85" t="str">
        <f t="shared" si="9"/>
        <v>G 17</v>
      </c>
      <c r="U83" s="85" t="str">
        <f t="shared" si="9"/>
        <v>G 18</v>
      </c>
      <c r="V83" s="85" t="str">
        <f t="shared" si="9"/>
        <v>G 19</v>
      </c>
      <c r="W83" s="85" t="str">
        <f t="shared" si="9"/>
        <v>G 20</v>
      </c>
      <c r="X83" s="85" t="str">
        <f t="shared" si="9"/>
        <v>G 21</v>
      </c>
      <c r="Y83" s="85" t="str">
        <f t="shared" si="9"/>
        <v>G 22</v>
      </c>
      <c r="Z83" s="85" t="str">
        <f t="shared" si="9"/>
        <v>G 23</v>
      </c>
      <c r="AA83" s="85" t="str">
        <f t="shared" si="9"/>
        <v>G 24</v>
      </c>
      <c r="AB83" s="85" t="str">
        <f t="shared" si="9"/>
        <v>G 25</v>
      </c>
    </row>
    <row r="84" spans="2:28" ht="15" customHeight="1">
      <c r="B84" s="87" t="s">
        <v>39</v>
      </c>
      <c r="C84" s="88">
        <f t="shared" ref="C84:C98" si="10">SUM(D84:AB84)</f>
        <v>0</v>
      </c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2:28" ht="15" customHeight="1">
      <c r="B85" s="87" t="s">
        <v>40</v>
      </c>
      <c r="C85" s="88">
        <f t="shared" si="10"/>
        <v>0</v>
      </c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2:28" ht="15" customHeight="1">
      <c r="B86" s="87" t="s">
        <v>41</v>
      </c>
      <c r="C86" s="88">
        <f t="shared" si="10"/>
        <v>0</v>
      </c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2:28" ht="15" customHeight="1">
      <c r="B87" s="87" t="s">
        <v>42</v>
      </c>
      <c r="C87" s="88">
        <f t="shared" si="10"/>
        <v>0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2:28" ht="15" customHeight="1">
      <c r="B88" s="87" t="s">
        <v>43</v>
      </c>
      <c r="C88" s="88">
        <f t="shared" si="10"/>
        <v>0</v>
      </c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2:28" ht="15" customHeight="1">
      <c r="B89" s="87" t="s">
        <v>44</v>
      </c>
      <c r="C89" s="88">
        <f t="shared" si="10"/>
        <v>0</v>
      </c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2:28" ht="15" customHeight="1">
      <c r="B90" s="87" t="s">
        <v>45</v>
      </c>
      <c r="C90" s="88">
        <f t="shared" si="10"/>
        <v>0</v>
      </c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2:28" ht="15" customHeight="1">
      <c r="B91" s="87" t="s">
        <v>46</v>
      </c>
      <c r="C91" s="88">
        <f t="shared" si="10"/>
        <v>0</v>
      </c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2:28" ht="15" customHeight="1">
      <c r="B92" s="87" t="s">
        <v>47</v>
      </c>
      <c r="C92" s="88">
        <f t="shared" si="10"/>
        <v>0</v>
      </c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2:28" ht="15" customHeight="1">
      <c r="B93" s="87" t="s">
        <v>48</v>
      </c>
      <c r="C93" s="88">
        <f t="shared" si="10"/>
        <v>0</v>
      </c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2:28" ht="15" customHeight="1">
      <c r="B94" s="87" t="s">
        <v>49</v>
      </c>
      <c r="C94" s="88">
        <f t="shared" si="10"/>
        <v>0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2:28" ht="15" customHeight="1">
      <c r="B95" s="87"/>
      <c r="C95" s="88">
        <f t="shared" si="10"/>
        <v>0</v>
      </c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2:28" ht="15" customHeight="1">
      <c r="B96" s="87"/>
      <c r="C96" s="88">
        <f t="shared" si="10"/>
        <v>0</v>
      </c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2:28" ht="15" customHeight="1">
      <c r="B97" s="87"/>
      <c r="C97" s="88">
        <f t="shared" si="10"/>
        <v>0</v>
      </c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2:28" ht="15" customHeight="1">
      <c r="B98" s="87"/>
      <c r="C98" s="88">
        <f t="shared" si="10"/>
        <v>0</v>
      </c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2:28" s="84" customFormat="1" ht="14.1" customHeight="1">
      <c r="B99" s="70" t="s">
        <v>9</v>
      </c>
      <c r="C99" s="85" t="str">
        <f t="shared" ref="C99:AB99" si="11">C83</f>
        <v>TOT</v>
      </c>
      <c r="D99" s="85" t="str">
        <f t="shared" si="11"/>
        <v>G 1</v>
      </c>
      <c r="E99" s="85" t="str">
        <f t="shared" si="11"/>
        <v>G 2</v>
      </c>
      <c r="F99" s="85" t="str">
        <f t="shared" si="11"/>
        <v>G 3</v>
      </c>
      <c r="G99" s="85" t="str">
        <f t="shared" si="11"/>
        <v>G 4</v>
      </c>
      <c r="H99" s="85" t="str">
        <f t="shared" si="11"/>
        <v>G 5</v>
      </c>
      <c r="I99" s="85" t="str">
        <f t="shared" si="11"/>
        <v>G 6</v>
      </c>
      <c r="J99" s="85" t="str">
        <f t="shared" si="11"/>
        <v>G 7</v>
      </c>
      <c r="K99" s="85" t="str">
        <f t="shared" si="11"/>
        <v>G 8</v>
      </c>
      <c r="L99" s="85" t="str">
        <f t="shared" si="11"/>
        <v>G 9</v>
      </c>
      <c r="M99" s="85" t="str">
        <f t="shared" si="11"/>
        <v>G 10</v>
      </c>
      <c r="N99" s="85" t="str">
        <f t="shared" si="11"/>
        <v>G 11</v>
      </c>
      <c r="O99" s="85" t="str">
        <f t="shared" si="11"/>
        <v>G 12</v>
      </c>
      <c r="P99" s="85" t="str">
        <f t="shared" si="11"/>
        <v>G 13</v>
      </c>
      <c r="Q99" s="85" t="str">
        <f t="shared" si="11"/>
        <v>G 14</v>
      </c>
      <c r="R99" s="85" t="str">
        <f t="shared" si="11"/>
        <v>G 15</v>
      </c>
      <c r="S99" s="85" t="str">
        <f t="shared" si="11"/>
        <v>G 16</v>
      </c>
      <c r="T99" s="85" t="str">
        <f t="shared" si="11"/>
        <v>G 17</v>
      </c>
      <c r="U99" s="85" t="str">
        <f t="shared" si="11"/>
        <v>G 18</v>
      </c>
      <c r="V99" s="85" t="str">
        <f t="shared" si="11"/>
        <v>G 19</v>
      </c>
      <c r="W99" s="85" t="str">
        <f t="shared" si="11"/>
        <v>G 20</v>
      </c>
      <c r="X99" s="85" t="str">
        <f t="shared" si="11"/>
        <v>G 21</v>
      </c>
      <c r="Y99" s="85" t="str">
        <f t="shared" si="11"/>
        <v>G 22</v>
      </c>
      <c r="Z99" s="85" t="str">
        <f t="shared" si="11"/>
        <v>G 23</v>
      </c>
      <c r="AA99" s="85" t="str">
        <f t="shared" si="11"/>
        <v>G 24</v>
      </c>
      <c r="AB99" s="85" t="str">
        <f t="shared" si="11"/>
        <v>G 25</v>
      </c>
    </row>
    <row r="100" spans="2:28" ht="15" customHeight="1">
      <c r="B100" s="87" t="s">
        <v>39</v>
      </c>
      <c r="C100" s="88">
        <f t="shared" ref="C100:C114" si="12">SUM(D100:AB100)</f>
        <v>0</v>
      </c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2:28" ht="15" customHeight="1">
      <c r="B101" s="87" t="s">
        <v>40</v>
      </c>
      <c r="C101" s="88">
        <f t="shared" si="12"/>
        <v>0</v>
      </c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2:28" ht="15" customHeight="1">
      <c r="B102" s="87" t="s">
        <v>41</v>
      </c>
      <c r="C102" s="88">
        <f t="shared" si="12"/>
        <v>0</v>
      </c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2:28" ht="15" customHeight="1">
      <c r="B103" s="87" t="s">
        <v>42</v>
      </c>
      <c r="C103" s="88">
        <f t="shared" si="12"/>
        <v>0</v>
      </c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2:28" ht="15" customHeight="1">
      <c r="B104" s="87" t="s">
        <v>43</v>
      </c>
      <c r="C104" s="88">
        <f t="shared" si="12"/>
        <v>0</v>
      </c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2:28" ht="15" customHeight="1">
      <c r="B105" s="87" t="s">
        <v>44</v>
      </c>
      <c r="C105" s="88">
        <f t="shared" si="12"/>
        <v>0</v>
      </c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2:28" ht="15" customHeight="1">
      <c r="B106" s="87" t="s">
        <v>45</v>
      </c>
      <c r="C106" s="88">
        <f t="shared" si="12"/>
        <v>0</v>
      </c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2:28" ht="15" customHeight="1">
      <c r="B107" s="87" t="s">
        <v>46</v>
      </c>
      <c r="C107" s="88">
        <f t="shared" si="12"/>
        <v>0</v>
      </c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2:28" ht="15" customHeight="1">
      <c r="B108" s="87" t="s">
        <v>47</v>
      </c>
      <c r="C108" s="88">
        <f t="shared" si="12"/>
        <v>0</v>
      </c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2:28" ht="15" customHeight="1">
      <c r="B109" s="87" t="s">
        <v>48</v>
      </c>
      <c r="C109" s="88">
        <f t="shared" si="12"/>
        <v>0</v>
      </c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2:28" ht="15" customHeight="1">
      <c r="B110" s="87" t="s">
        <v>49</v>
      </c>
      <c r="C110" s="88">
        <f t="shared" si="12"/>
        <v>0</v>
      </c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2:28" ht="15" customHeight="1">
      <c r="B111" s="87"/>
      <c r="C111" s="88">
        <f t="shared" si="12"/>
        <v>0</v>
      </c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2:28" ht="15" customHeight="1">
      <c r="B112" s="87"/>
      <c r="C112" s="88">
        <f t="shared" si="12"/>
        <v>0</v>
      </c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2:28" ht="15" customHeight="1">
      <c r="B113" s="87"/>
      <c r="C113" s="88">
        <f t="shared" si="12"/>
        <v>0</v>
      </c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2:28" ht="15" customHeight="1">
      <c r="B114" s="87"/>
      <c r="C114" s="88">
        <f t="shared" si="12"/>
        <v>0</v>
      </c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defaultRowHeight="15"/>
  <cols>
    <col min="1" max="1" width="23.28515625"/>
    <col min="2" max="1025" width="8.5703125"/>
  </cols>
  <sheetData>
    <row r="1" spans="1:1" ht="15" customHeight="1">
      <c r="A1" s="89" t="s">
        <v>39</v>
      </c>
    </row>
    <row r="2" spans="1:1" ht="15" customHeight="1">
      <c r="A2" s="89" t="s">
        <v>40</v>
      </c>
    </row>
    <row r="3" spans="1:1" ht="15" customHeight="1">
      <c r="A3" s="89" t="s">
        <v>41</v>
      </c>
    </row>
    <row r="4" spans="1:1" ht="15" customHeight="1">
      <c r="A4" s="90" t="s">
        <v>42</v>
      </c>
    </row>
    <row r="5" spans="1:1" ht="15" customHeight="1">
      <c r="A5" s="89" t="s">
        <v>43</v>
      </c>
    </row>
    <row r="6" spans="1:1" ht="15" customHeight="1">
      <c r="A6" s="89" t="s">
        <v>44</v>
      </c>
    </row>
    <row r="7" spans="1:1" ht="15" customHeight="1">
      <c r="A7" s="89" t="s">
        <v>45</v>
      </c>
    </row>
    <row r="8" spans="1:1" ht="15" customHeight="1">
      <c r="A8" s="89" t="s">
        <v>46</v>
      </c>
    </row>
    <row r="9" spans="1:1" ht="15" customHeight="1">
      <c r="A9" s="89" t="s">
        <v>47</v>
      </c>
    </row>
    <row r="10" spans="1:1" ht="15" customHeight="1">
      <c r="A10" s="89" t="s">
        <v>48</v>
      </c>
    </row>
    <row r="11" spans="1:1" ht="15" customHeight="1">
      <c r="A11" s="91" t="s">
        <v>49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3725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clasifiche</vt:lpstr>
      <vt:lpstr>gare</vt:lpstr>
      <vt:lpstr>Foglio3</vt:lpstr>
      <vt:lpstr>clasifiche!Area_stampa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5</cp:revision>
  <dcterms:created xsi:type="dcterms:W3CDTF">2013-03-26T19:27:22Z</dcterms:created>
  <dcterms:modified xsi:type="dcterms:W3CDTF">2016-06-01T05:44:57Z</dcterms:modified>
</cp:coreProperties>
</file>